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Budget" sheetId="2" r:id="rId5"/>
    <sheet state="visible" name="Credit Card" sheetId="3" r:id="rId6"/>
    <sheet state="visible" name="Large Purchase Calculator" sheetId="4" r:id="rId7"/>
    <sheet state="visible" name="Daily Tracker" sheetId="5" r:id="rId8"/>
    <sheet state="visible" name="Hidden list and Figures" sheetId="6" r:id="rId9"/>
    <sheet state="hidden" name="Hidden Test Sheet" sheetId="7" r:id="rId10"/>
  </sheets>
  <definedNames/>
  <calcPr/>
</workbook>
</file>

<file path=xl/sharedStrings.xml><?xml version="1.0" encoding="utf-8"?>
<sst xmlns="http://schemas.openxmlformats.org/spreadsheetml/2006/main" count="115" uniqueCount="109">
  <si>
    <t>Budget Spreadsheet</t>
  </si>
  <si>
    <t xml:space="preserve">Welcome to my simple budgeting spreadsheet! This sheet is designed as a simple tool to organize your finances, and to be used in conjunction with other tools. It's not meant to replace other budgeting tools, but to provide a simple start to budgeting.  These Instructions will teach you how it works, how to best use it, and how to make a copy! </t>
  </si>
  <si>
    <t xml:space="preserve">How to use: </t>
  </si>
  <si>
    <t>Budget</t>
  </si>
  <si>
    <t xml:space="preserve">Income section: </t>
  </si>
  <si>
    <t>This section is meant to itemize any income you have monthly. The current example is for a paycheck that is paid out once a week. Total monthly income is used to calculate savings and in creating the expense charts. You can choose between Weekly, Bi-Weekly, and Monthly payments. If you're in a tipped position, you can also add tips by clicking the Add Tips tick box.</t>
  </si>
  <si>
    <t xml:space="preserve">Expenses Section: </t>
  </si>
  <si>
    <t xml:space="preserve">Each section has six places to add itemized expenses and savings under four categories: </t>
  </si>
  <si>
    <t>Utilities:</t>
  </si>
  <si>
    <t xml:space="preserve"> Meant to describe any monthly utilities for your house, apartment, or car</t>
  </si>
  <si>
    <t>Bills:</t>
  </si>
  <si>
    <t xml:space="preserve"> Meant to  describe any NECESSARY expense that isnt a utility, a good place to put loans, medical bills, or paid subscriptions</t>
  </si>
  <si>
    <t>Expenses:</t>
  </si>
  <si>
    <t>A catch all for any other expenses that may not fall under the first two categories, these are for thing that are necessary or important such as food, transportation, etc</t>
  </si>
  <si>
    <t>Savings:</t>
  </si>
  <si>
    <t xml:space="preserve">This is meant to calculate savings, add the percentage you would like to save each month in the "percentage" line, or add a fixed savings amount underneath! </t>
  </si>
  <si>
    <t>Credit Card Payment</t>
  </si>
  <si>
    <t>Using the Credit Card Tab below, you can fill out your credit card info and figure out what your monthly payment should be! You can have up to 3 cards at once!</t>
  </si>
  <si>
    <t>Large Purchases</t>
  </si>
  <si>
    <t>If you'd like to include a large purchase in your budget, use the large Purchases tab to figure out how long and how much you'll need to save!</t>
  </si>
  <si>
    <t xml:space="preserve">Summary Section: </t>
  </si>
  <si>
    <t>This section gives a summary of your Expenses, your Income, and your Budget values. It tells you what your flexible spending is, and how much you can afford to spend daily (or weekly or monthly) and still save money and meet your budgeting and savings goals!</t>
  </si>
  <si>
    <t>Daily/Monthly Budget Tracker</t>
  </si>
  <si>
    <t xml:space="preserve">This is meant as a daily tracker to give a more realistic picture of where your money is being spent. You can use this to compare your actual spending to your desired expenses at the end of the month. Just insert a row on top of the bottom line to add more rows to the table! </t>
  </si>
  <si>
    <t>How to Copy:</t>
  </si>
  <si>
    <t xml:space="preserve">Make a copy of this sheet and start editing it yourself! </t>
  </si>
  <si>
    <t>Go to File&gt;Make a Copy</t>
  </si>
  <si>
    <t>Elect</t>
  </si>
  <si>
    <t>Weekly</t>
  </si>
  <si>
    <t>Daily</t>
  </si>
  <si>
    <t>Monthly Expenses</t>
  </si>
  <si>
    <t>Montly Income</t>
  </si>
  <si>
    <t xml:space="preserve">Income: </t>
  </si>
  <si>
    <t>Paycheck</t>
  </si>
  <si>
    <t>Add Tips?</t>
  </si>
  <si>
    <t xml:space="preserve">Select one: </t>
  </si>
  <si>
    <t>Total:</t>
  </si>
  <si>
    <t>Utilities</t>
  </si>
  <si>
    <t>Other Expenses</t>
  </si>
  <si>
    <t>Phone</t>
  </si>
  <si>
    <t>Cats</t>
  </si>
  <si>
    <t>Internet</t>
  </si>
  <si>
    <t>Food</t>
  </si>
  <si>
    <t>Electric</t>
  </si>
  <si>
    <t>Lunch/takeout</t>
  </si>
  <si>
    <t>T Pass</t>
  </si>
  <si>
    <t>Uber</t>
  </si>
  <si>
    <t>Subscriptions</t>
  </si>
  <si>
    <t>Bills</t>
  </si>
  <si>
    <t>Games</t>
  </si>
  <si>
    <t>Rent</t>
  </si>
  <si>
    <t>Stream</t>
  </si>
  <si>
    <t>Loans</t>
  </si>
  <si>
    <t>Exercise</t>
  </si>
  <si>
    <t>Website</t>
  </si>
  <si>
    <t xml:space="preserve">Doctor </t>
  </si>
  <si>
    <t>Meds</t>
  </si>
  <si>
    <t>Savings</t>
  </si>
  <si>
    <t xml:space="preserve">Percentage: </t>
  </si>
  <si>
    <t>Monthly:</t>
  </si>
  <si>
    <t>Fill out the large purchase tab, or uncheck the box in the tab to diable this!</t>
  </si>
  <si>
    <t xml:space="preserve">Credit Card </t>
  </si>
  <si>
    <t>I dont have a credit card payment</t>
  </si>
  <si>
    <t>Card 1</t>
  </si>
  <si>
    <t>Card 2</t>
  </si>
  <si>
    <t>Card 3</t>
  </si>
  <si>
    <t xml:space="preserve">Balance Owed: </t>
  </si>
  <si>
    <t xml:space="preserve">Interest rate: </t>
  </si>
  <si>
    <t>Minimum Monthly Payment:</t>
  </si>
  <si>
    <t>Months to Pay off with Minimum Payment:</t>
  </si>
  <si>
    <t>Total Interest Accrued Using Minimum Payment</t>
  </si>
  <si>
    <t>Are you paying more than the minimum payment?</t>
  </si>
  <si>
    <t>Your payments will be added and adjusted in your budget automatically! Once youve filled this out, please go check your budget!</t>
  </si>
  <si>
    <t xml:space="preserve"> </t>
  </si>
  <si>
    <t>Large Purchase Calculator</t>
  </si>
  <si>
    <t xml:space="preserve">Item: </t>
  </si>
  <si>
    <t>Cool Thing</t>
  </si>
  <si>
    <t>Price</t>
  </si>
  <si>
    <t>Months until purchase</t>
  </si>
  <si>
    <t>Date started Saving:</t>
  </si>
  <si>
    <t xml:space="preserve">Monthly Saving amount: </t>
  </si>
  <si>
    <t xml:space="preserve">Adjust Budget? </t>
  </si>
  <si>
    <t>Daily/Monthly Budget</t>
  </si>
  <si>
    <t>Date</t>
  </si>
  <si>
    <t>Category</t>
  </si>
  <si>
    <t>Spent</t>
  </si>
  <si>
    <t>Note</t>
  </si>
  <si>
    <t>Monday</t>
  </si>
  <si>
    <t>Week 1</t>
  </si>
  <si>
    <t>Tuesday</t>
  </si>
  <si>
    <t>Week 2</t>
  </si>
  <si>
    <t>Wednesday</t>
  </si>
  <si>
    <t>Week 3</t>
  </si>
  <si>
    <t>Thursday</t>
  </si>
  <si>
    <t>Week 4</t>
  </si>
  <si>
    <t>Credit Card</t>
  </si>
  <si>
    <t>Friday</t>
  </si>
  <si>
    <t>Large Purchase</t>
  </si>
  <si>
    <t>Saturday</t>
  </si>
  <si>
    <t>Flex</t>
  </si>
  <si>
    <t>Sunday</t>
  </si>
  <si>
    <t>Monthly</t>
  </si>
  <si>
    <t>Bi-Weekly</t>
  </si>
  <si>
    <t>Current Savings</t>
  </si>
  <si>
    <t>Goal</t>
  </si>
  <si>
    <t>Income</t>
  </si>
  <si>
    <t>Expenses</t>
  </si>
  <si>
    <t>Flex Spending</t>
  </si>
  <si>
    <t>Daily Spending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</si>
</sst>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numFmt numFmtId="165" formatCode="&quot;$&quot;#,##0.00"/>
    <numFmt numFmtId="166" formatCode="M/d/yyyy"/>
    <numFmt numFmtId="167" formatCode="yyyy-mm-dd"/>
  </numFmts>
  <fonts count="24">
    <font>
      <sz val="10.0"/>
      <color rgb="FF000000"/>
      <name val="Arial"/>
    </font>
    <font>
      <name val="Exo"/>
    </font>
    <font>
      <sz val="18.0"/>
      <color rgb="FFFFFFFF"/>
      <name val="Pacifico"/>
    </font>
    <font>
      <sz val="16.0"/>
      <color rgb="FFFFFFFF"/>
      <name val="Pacifico"/>
    </font>
    <font>
      <b/>
      <sz val="11.0"/>
      <color rgb="FFA64D79"/>
      <name val="Exo"/>
    </font>
    <font>
      <b/>
      <sz val="14.0"/>
      <color rgb="FFA64D79"/>
      <name val="Exo"/>
    </font>
    <font>
      <color rgb="FF000000"/>
      <name val="Exo"/>
    </font>
    <font>
      <b/>
      <color rgb="FFA64D79"/>
      <name val="Exo"/>
    </font>
    <font/>
    <font>
      <b/>
      <sz val="12.0"/>
      <color rgb="FFA64D79"/>
      <name val="Exo"/>
    </font>
    <font>
      <sz val="11.0"/>
      <color rgb="FFA64D79"/>
      <name val="Exo"/>
    </font>
    <font>
      <sz val="11.0"/>
      <color rgb="FF000000"/>
      <name val="Inconsolata"/>
    </font>
    <font>
      <sz val="10.0"/>
      <color rgb="FFA64D79"/>
      <name val="Exo"/>
    </font>
    <font>
      <sz val="12.0"/>
      <color rgb="FFA64D79"/>
      <name val="Exo"/>
    </font>
    <font>
      <sz val="12.0"/>
      <color rgb="FF741B47"/>
      <name val="Exo"/>
    </font>
    <font>
      <sz val="12.0"/>
    </font>
    <font>
      <sz val="7.0"/>
    </font>
    <font>
      <sz val="7.0"/>
      <color rgb="FF999999"/>
      <name val="Exo"/>
    </font>
    <font>
      <color rgb="FFD9D9D9"/>
      <name val="Exo"/>
    </font>
    <font>
      <color rgb="FFD9D9D9"/>
    </font>
    <font>
      <sz val="11.0"/>
      <color rgb="FF595959"/>
      <name val="Exo"/>
    </font>
    <font>
      <sz val="11.0"/>
      <name val="Exo"/>
    </font>
    <font>
      <b/>
      <sz val="24.0"/>
      <color rgb="FFEA9999"/>
    </font>
    <font>
      <sz val="8.0"/>
      <name val="Exo"/>
    </font>
  </fonts>
  <fills count="14">
    <fill>
      <patternFill patternType="none"/>
    </fill>
    <fill>
      <patternFill patternType="lightGray"/>
    </fill>
    <fill>
      <patternFill patternType="solid">
        <fgColor rgb="FFA64D79"/>
        <bgColor rgb="FFA64D79"/>
      </patternFill>
    </fill>
    <fill>
      <patternFill patternType="solid">
        <fgColor rgb="FFA398B9"/>
        <bgColor rgb="FFA398B9"/>
      </patternFill>
    </fill>
    <fill>
      <patternFill patternType="solid">
        <fgColor rgb="FFFFFFFF"/>
        <bgColor rgb="FFFFFFFF"/>
      </patternFill>
    </fill>
    <fill>
      <patternFill patternType="solid">
        <fgColor rgb="FF76A5AF"/>
        <bgColor rgb="FF76A5AF"/>
      </patternFill>
    </fill>
    <fill>
      <patternFill patternType="solid">
        <fgColor rgb="FFFFD966"/>
        <bgColor rgb="FFFFD966"/>
      </patternFill>
    </fill>
    <fill>
      <patternFill patternType="solid">
        <fgColor rgb="FF98C07F"/>
        <bgColor rgb="FF98C07F"/>
      </patternFill>
    </fill>
    <fill>
      <patternFill patternType="solid">
        <fgColor rgb="FFC27BA0"/>
        <bgColor rgb="FFC27BA0"/>
      </patternFill>
    </fill>
    <fill>
      <patternFill patternType="solid">
        <fgColor rgb="FF45818E"/>
        <bgColor rgb="FF45818E"/>
      </patternFill>
    </fill>
    <fill>
      <patternFill patternType="solid">
        <fgColor rgb="FFB48291"/>
        <bgColor rgb="FFB48291"/>
      </patternFill>
    </fill>
    <fill>
      <patternFill patternType="solid">
        <fgColor rgb="FF6FA8DC"/>
        <bgColor rgb="FF6FA8DC"/>
      </patternFill>
    </fill>
    <fill>
      <patternFill patternType="solid">
        <fgColor rgb="FFAFAAB9"/>
        <bgColor rgb="FFAFAAB9"/>
      </patternFill>
    </fill>
    <fill>
      <patternFill patternType="solid">
        <fgColor rgb="FFA2C4C9"/>
        <bgColor rgb="FFA2C4C9"/>
      </patternFill>
    </fill>
  </fills>
  <borders count="27">
    <border/>
    <border>
      <left style="dotted">
        <color rgb="FFCCCCCC"/>
      </left>
    </border>
    <border>
      <bottom style="dotted">
        <color rgb="FFCCCCCC"/>
      </bottom>
    </border>
    <border>
      <left style="dotted">
        <color rgb="FFCCCCCC"/>
      </left>
      <bottom style="dotted">
        <color rgb="FFCCCCCC"/>
      </bottom>
    </border>
    <border>
      <bottom style="thick">
        <color rgb="FF76A5AF"/>
      </bottom>
    </border>
    <border>
      <right style="dotted">
        <color rgb="FFCCCCCC"/>
      </right>
    </border>
    <border>
      <left style="dotted">
        <color rgb="FFA64D79"/>
      </left>
      <top style="dotted">
        <color rgb="FFA64D79"/>
      </top>
    </border>
    <border>
      <right style="dotted">
        <color rgb="FFA64D79"/>
      </right>
      <top style="dotted">
        <color rgb="FFA64D79"/>
      </top>
    </border>
    <border>
      <left style="dotted">
        <color rgb="FFA64D79"/>
      </left>
    </border>
    <border>
      <right style="dotted">
        <color rgb="FFA64D79"/>
      </right>
    </border>
    <border>
      <top style="thick">
        <color rgb="FFA64D79"/>
      </top>
    </border>
    <border>
      <right style="dotted">
        <color rgb="FFCCCCCC"/>
      </right>
      <bottom style="dotted">
        <color rgb="FFCCCCCC"/>
      </bottom>
    </border>
    <border>
      <bottom style="thick">
        <color rgb="FFA64D79"/>
      </bottom>
    </border>
    <border>
      <bottom style="thin">
        <color rgb="FF000000"/>
      </bottom>
    </border>
    <border>
      <top style="thin">
        <color rgb="FF000000"/>
      </top>
    </border>
    <border>
      <bottom style="thick">
        <color rgb="FFA398B9"/>
      </bottom>
    </border>
    <border>
      <left style="hair">
        <color rgb="FFCCCCCC"/>
      </left>
    </border>
    <border>
      <left style="dotted">
        <color rgb="FFB7B7B7"/>
      </left>
      <top style="dotted">
        <color rgb="FFB7B7B7"/>
      </top>
      <bottom style="dotted">
        <color rgb="FFB7B7B7"/>
      </bottom>
    </border>
    <border>
      <right style="dotted">
        <color rgb="FFB7B7B7"/>
      </right>
      <top style="dotted">
        <color rgb="FFB7B7B7"/>
      </top>
      <bottom style="dotted">
        <color rgb="FFB7B7B7"/>
      </bottom>
    </border>
    <border>
      <left style="dotted">
        <color rgb="FFB7B7B7"/>
      </left>
    </border>
    <border>
      <left style="dotted">
        <color rgb="FFB7B7B7"/>
      </left>
      <top style="dotted">
        <color rgb="FFB7B7B7"/>
      </top>
    </border>
    <border>
      <top style="dotted">
        <color rgb="FFB7B7B7"/>
      </top>
    </border>
    <border>
      <right style="dotted">
        <color rgb="FFB7B7B7"/>
      </right>
      <top style="dotted">
        <color rgb="FFB7B7B7"/>
      </top>
    </border>
    <border>
      <left style="dotted">
        <color rgb="FFB7B7B7"/>
      </left>
      <bottom style="dotted">
        <color rgb="FFB7B7B7"/>
      </bottom>
    </border>
    <border>
      <bottom style="dotted">
        <color rgb="FFB7B7B7"/>
      </bottom>
    </border>
    <border>
      <right style="dotted">
        <color rgb="FFB7B7B7"/>
      </right>
      <bottom style="dotted">
        <color rgb="FFB7B7B7"/>
      </bottom>
    </border>
    <border>
      <bottom style="thick">
        <color rgb="FFFFFFFF"/>
      </bottom>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readingOrder="0" vertical="center"/>
    </xf>
    <xf borderId="0" fillId="0" fontId="1" numFmtId="0" xfId="0" applyAlignment="1" applyFont="1">
      <alignment readingOrder="0" shrinkToFit="0" vertical="center" wrapText="1"/>
    </xf>
    <xf borderId="0" fillId="3" fontId="3" numFmtId="164" xfId="0" applyAlignment="1" applyFill="1" applyFont="1" applyNumberFormat="1">
      <alignment horizontal="center" readingOrder="0" vertical="center"/>
    </xf>
    <xf borderId="0" fillId="0" fontId="4" numFmtId="164" xfId="0" applyAlignment="1" applyFont="1" applyNumberFormat="1">
      <alignment horizontal="center" readingOrder="0"/>
    </xf>
    <xf borderId="0" fillId="0" fontId="5" numFmtId="164" xfId="0" applyAlignment="1" applyFont="1" applyNumberFormat="1">
      <alignment horizontal="left" readingOrder="0"/>
    </xf>
    <xf borderId="0" fillId="0" fontId="4" numFmtId="164" xfId="0" applyAlignment="1" applyFont="1" applyNumberFormat="1">
      <alignment horizontal="left" readingOrder="0"/>
    </xf>
    <xf borderId="0" fillId="0" fontId="1" numFmtId="0" xfId="0" applyAlignment="1" applyFont="1">
      <alignment horizontal="left" readingOrder="0" shrinkToFit="0" vertical="center" wrapText="1"/>
    </xf>
    <xf borderId="0" fillId="4" fontId="6" numFmtId="0" xfId="0" applyAlignment="1" applyFill="1" applyFont="1">
      <alignment horizontal="right" readingOrder="0" vertical="center"/>
    </xf>
    <xf borderId="0" fillId="4" fontId="7" numFmtId="0" xfId="0" applyAlignment="1" applyFont="1">
      <alignment horizontal="right" readingOrder="0" vertical="center"/>
    </xf>
    <xf borderId="1" fillId="0" fontId="1" numFmtId="0" xfId="0" applyAlignment="1" applyBorder="1" applyFont="1">
      <alignment readingOrder="0" shrinkToFit="0" vertical="center" wrapText="1"/>
    </xf>
    <xf borderId="1" fillId="0" fontId="8" numFmtId="0" xfId="0" applyBorder="1" applyFont="1"/>
    <xf borderId="2" fillId="0" fontId="8" numFmtId="0" xfId="0" applyBorder="1" applyFont="1"/>
    <xf borderId="3" fillId="0" fontId="8" numFmtId="0" xfId="0" applyBorder="1" applyFont="1"/>
    <xf borderId="0" fillId="0" fontId="7" numFmtId="0" xfId="0" applyAlignment="1" applyFont="1">
      <alignment horizontal="right" readingOrder="0" vertical="center"/>
    </xf>
    <xf borderId="0" fillId="4" fontId="7" numFmtId="0" xfId="0" applyAlignment="1" applyFont="1">
      <alignment horizontal="right" readingOrder="0" shrinkToFit="0" vertical="center" wrapText="1"/>
    </xf>
    <xf borderId="0" fillId="0" fontId="1" numFmtId="0" xfId="0" applyAlignment="1" applyFont="1">
      <alignment readingOrder="0"/>
    </xf>
    <xf borderId="0" fillId="0" fontId="9" numFmtId="164" xfId="0" applyAlignment="1" applyFont="1" applyNumberFormat="1">
      <alignment horizontal="center" readingOrder="0"/>
    </xf>
    <xf borderId="0" fillId="0" fontId="10" numFmtId="164" xfId="0" applyAlignment="1" applyFont="1" applyNumberFormat="1">
      <alignment horizontal="center" readingOrder="0"/>
    </xf>
    <xf borderId="0" fillId="4" fontId="11" numFmtId="0" xfId="0" applyFont="1"/>
    <xf borderId="0" fillId="0" fontId="8" numFmtId="164" xfId="0" applyFont="1" applyNumberFormat="1"/>
    <xf borderId="0" fillId="4" fontId="8" numFmtId="164" xfId="0" applyFont="1" applyNumberFormat="1"/>
    <xf borderId="0" fillId="5" fontId="8" numFmtId="0" xfId="0" applyFill="1" applyFont="1"/>
    <xf borderId="0" fillId="5" fontId="2" numFmtId="164" xfId="0" applyAlignment="1" applyFont="1" applyNumberFormat="1">
      <alignment horizontal="center" readingOrder="0" vertical="center"/>
    </xf>
    <xf borderId="4" fillId="5" fontId="8" numFmtId="0" xfId="0" applyBorder="1" applyFont="1"/>
    <xf borderId="4" fillId="0" fontId="8" numFmtId="0" xfId="0" applyBorder="1" applyFont="1"/>
    <xf borderId="0" fillId="0" fontId="4" numFmtId="165" xfId="0" applyAlignment="1" applyFont="1" applyNumberFormat="1">
      <alignment horizontal="center" readingOrder="0"/>
    </xf>
    <xf borderId="5" fillId="4" fontId="11" numFmtId="0" xfId="0" applyBorder="1" applyFont="1"/>
    <xf borderId="0" fillId="0" fontId="12" numFmtId="164" xfId="0" applyAlignment="1" applyFont="1" applyNumberFormat="1">
      <alignment horizontal="center" readingOrder="0"/>
    </xf>
    <xf borderId="5" fillId="0" fontId="8" numFmtId="0" xfId="0" applyBorder="1" applyFont="1"/>
    <xf borderId="6" fillId="0" fontId="9" numFmtId="164" xfId="0" applyAlignment="1" applyBorder="1" applyFont="1" applyNumberFormat="1">
      <alignment horizontal="center" readingOrder="0"/>
    </xf>
    <xf borderId="7" fillId="0" fontId="8" numFmtId="0" xfId="0" applyBorder="1" applyFont="1"/>
    <xf borderId="8" fillId="0" fontId="13" numFmtId="164" xfId="0" applyAlignment="1" applyBorder="1" applyFont="1" applyNumberFormat="1">
      <alignment horizontal="center" readingOrder="0"/>
    </xf>
    <xf borderId="9" fillId="0" fontId="8" numFmtId="0" xfId="0" applyBorder="1" applyFont="1"/>
    <xf borderId="10" fillId="6" fontId="8" numFmtId="0" xfId="0" applyBorder="1" applyFill="1" applyFont="1"/>
    <xf borderId="0" fillId="0" fontId="14" numFmtId="164" xfId="0" applyAlignment="1" applyFont="1" applyNumberFormat="1">
      <alignment horizontal="right" readingOrder="0" shrinkToFit="0" wrapText="0"/>
    </xf>
    <xf borderId="0" fillId="0" fontId="14" numFmtId="164" xfId="0" applyAlignment="1" applyFont="1" applyNumberFormat="1">
      <alignment readingOrder="0"/>
    </xf>
    <xf borderId="0" fillId="4" fontId="8" numFmtId="0" xfId="0" applyFont="1"/>
    <xf borderId="11" fillId="0" fontId="8" numFmtId="0" xfId="0" applyBorder="1" applyFont="1"/>
    <xf borderId="0" fillId="4" fontId="9" numFmtId="164" xfId="0" applyAlignment="1" applyFont="1" applyNumberFormat="1">
      <alignment horizontal="center" readingOrder="0"/>
    </xf>
    <xf borderId="5" fillId="4" fontId="12" numFmtId="164" xfId="0" applyAlignment="1" applyBorder="1" applyFont="1" applyNumberFormat="1">
      <alignment horizontal="right" readingOrder="0"/>
    </xf>
    <xf borderId="0" fillId="4" fontId="12" numFmtId="164" xfId="0" applyAlignment="1" applyFont="1" applyNumberFormat="1">
      <alignment horizontal="left" readingOrder="0"/>
    </xf>
    <xf borderId="0" fillId="0" fontId="15" numFmtId="164" xfId="0" applyFont="1" applyNumberFormat="1"/>
    <xf borderId="0" fillId="0" fontId="15" numFmtId="0" xfId="0" applyFont="1"/>
    <xf borderId="0" fillId="4" fontId="15" numFmtId="164" xfId="0" applyFont="1" applyNumberFormat="1"/>
    <xf borderId="12" fillId="2" fontId="3" numFmtId="164" xfId="0" applyAlignment="1" applyBorder="1" applyFont="1" applyNumberFormat="1">
      <alignment horizontal="center" readingOrder="0" vertical="center"/>
    </xf>
    <xf borderId="12" fillId="0" fontId="8" numFmtId="0" xfId="0" applyBorder="1" applyFont="1"/>
    <xf borderId="0" fillId="2" fontId="3" numFmtId="164" xfId="0" applyAlignment="1" applyFont="1" applyNumberFormat="1">
      <alignment horizontal="center" readingOrder="0" vertical="center"/>
    </xf>
    <xf borderId="13" fillId="4" fontId="9" numFmtId="164" xfId="0" applyAlignment="1" applyBorder="1" applyFont="1" applyNumberFormat="1">
      <alignment horizontal="center" readingOrder="0"/>
    </xf>
    <xf borderId="13" fillId="0" fontId="8" numFmtId="0" xfId="0" applyBorder="1" applyFont="1"/>
    <xf borderId="0" fillId="0" fontId="8" numFmtId="0" xfId="0" applyAlignment="1" applyFont="1">
      <alignment readingOrder="0"/>
    </xf>
    <xf borderId="0" fillId="0" fontId="16" numFmtId="0" xfId="0" applyAlignment="1" applyFont="1">
      <alignment readingOrder="0" vertical="center"/>
    </xf>
    <xf borderId="13" fillId="0" fontId="8" numFmtId="0" xfId="0" applyAlignment="1" applyBorder="1" applyFont="1">
      <alignment readingOrder="0"/>
    </xf>
    <xf borderId="14" fillId="4" fontId="9" numFmtId="164" xfId="0" applyAlignment="1" applyBorder="1" applyFont="1" applyNumberFormat="1">
      <alignment horizontal="left" readingOrder="0"/>
    </xf>
    <xf borderId="0" fillId="4" fontId="1" numFmtId="164" xfId="0" applyAlignment="1" applyFont="1" applyNumberFormat="1">
      <alignment readingOrder="0"/>
    </xf>
    <xf borderId="0" fillId="0" fontId="6" numFmtId="165" xfId="0" applyAlignment="1" applyFont="1" applyNumberFormat="1">
      <alignment readingOrder="0"/>
    </xf>
    <xf borderId="14" fillId="4" fontId="9" numFmtId="164" xfId="0" applyAlignment="1" applyBorder="1" applyFont="1" applyNumberFormat="1">
      <alignment horizontal="right" readingOrder="0"/>
    </xf>
    <xf borderId="14" fillId="4" fontId="10" numFmtId="164" xfId="0" applyAlignment="1" applyBorder="1" applyFont="1" applyNumberFormat="1">
      <alignment horizontal="center" readingOrder="0"/>
    </xf>
    <xf borderId="14" fillId="0" fontId="8" numFmtId="0" xfId="0" applyBorder="1" applyFont="1"/>
    <xf borderId="0" fillId="0" fontId="1" numFmtId="164" xfId="0" applyFont="1" applyNumberFormat="1"/>
    <xf borderId="15" fillId="3" fontId="3" numFmtId="164" xfId="0" applyAlignment="1" applyBorder="1" applyFont="1" applyNumberFormat="1">
      <alignment horizontal="center" readingOrder="0" vertical="center"/>
    </xf>
    <xf borderId="15" fillId="0" fontId="8" numFmtId="0" xfId="0" applyBorder="1" applyFont="1"/>
    <xf borderId="13" fillId="0" fontId="9" numFmtId="164" xfId="0" applyAlignment="1" applyBorder="1" applyFont="1" applyNumberFormat="1">
      <alignment horizontal="center" readingOrder="0"/>
    </xf>
    <xf borderId="0" fillId="0" fontId="1" numFmtId="164" xfId="0" applyAlignment="1" applyFont="1" applyNumberFormat="1">
      <alignment horizontal="right" readingOrder="0"/>
    </xf>
    <xf borderId="16" fillId="0" fontId="1" numFmtId="164" xfId="0" applyAlignment="1" applyBorder="1" applyFont="1" applyNumberFormat="1">
      <alignment readingOrder="0"/>
    </xf>
    <xf borderId="16" fillId="0" fontId="8" numFmtId="0" xfId="0" applyBorder="1" applyFont="1"/>
    <xf borderId="0" fillId="0" fontId="1" numFmtId="164" xfId="0" applyAlignment="1" applyFont="1" applyNumberFormat="1">
      <alignment horizontal="right"/>
    </xf>
    <xf borderId="0" fillId="0" fontId="8" numFmtId="0" xfId="0" applyAlignment="1" applyFont="1">
      <alignment horizontal="right" readingOrder="0"/>
    </xf>
    <xf borderId="16" fillId="0" fontId="1" numFmtId="164" xfId="0" applyBorder="1" applyFont="1" applyNumberFormat="1"/>
    <xf borderId="16" fillId="0" fontId="1" numFmtId="164" xfId="0" applyAlignment="1" applyBorder="1" applyFont="1" applyNumberFormat="1">
      <alignment horizontal="right" readingOrder="0"/>
    </xf>
    <xf borderId="16" fillId="0" fontId="1" numFmtId="164" xfId="0" applyAlignment="1" applyBorder="1" applyFont="1" applyNumberFormat="1">
      <alignment horizontal="right"/>
    </xf>
    <xf borderId="0" fillId="0" fontId="1" numFmtId="164" xfId="0" applyAlignment="1" applyFont="1" applyNumberFormat="1">
      <alignment vertical="bottom"/>
    </xf>
    <xf borderId="0" fillId="0" fontId="1" numFmtId="0" xfId="0" applyAlignment="1" applyFont="1">
      <alignment horizontal="center" readingOrder="0" shrinkToFit="0" wrapText="1"/>
    </xf>
    <xf borderId="17" fillId="0" fontId="1" numFmtId="165" xfId="0" applyAlignment="1" applyBorder="1" applyFont="1" applyNumberFormat="1">
      <alignment horizontal="center"/>
    </xf>
    <xf borderId="18" fillId="0" fontId="8" numFmtId="0" xfId="0" applyBorder="1" applyFont="1"/>
    <xf borderId="14" fillId="0" fontId="1" numFmtId="164" xfId="0" applyAlignment="1" applyBorder="1" applyFont="1" applyNumberFormat="1">
      <alignment horizontal="right" vertical="bottom"/>
    </xf>
    <xf borderId="14" fillId="0" fontId="1" numFmtId="10" xfId="0" applyAlignment="1" applyBorder="1" applyFont="1" applyNumberFormat="1">
      <alignment horizontal="right" readingOrder="0" vertical="bottom"/>
    </xf>
    <xf borderId="0" fillId="0" fontId="1" numFmtId="164" xfId="0" applyAlignment="1" applyFont="1" applyNumberFormat="1">
      <alignment horizontal="right" vertical="bottom"/>
    </xf>
    <xf borderId="0" fillId="0" fontId="17" numFmtId="0" xfId="0" applyAlignment="1" applyFont="1">
      <alignment horizontal="center" readingOrder="0" shrinkToFit="0" wrapText="1"/>
    </xf>
    <xf borderId="0" fillId="0" fontId="1" numFmtId="164" xfId="0" applyAlignment="1" applyFont="1" applyNumberFormat="1">
      <alignment readingOrder="0"/>
    </xf>
    <xf borderId="0" fillId="0" fontId="9" numFmtId="164" xfId="0" applyAlignment="1" applyFont="1" applyNumberFormat="1">
      <alignment horizontal="right" readingOrder="0"/>
    </xf>
    <xf borderId="14" fillId="0" fontId="9" numFmtId="164" xfId="0" applyAlignment="1" applyBorder="1" applyFont="1" applyNumberFormat="1">
      <alignment horizontal="right" readingOrder="0"/>
    </xf>
    <xf borderId="14" fillId="0" fontId="10" numFmtId="164" xfId="0" applyAlignment="1" applyBorder="1" applyFont="1" applyNumberFormat="1">
      <alignment horizontal="center" readingOrder="0"/>
    </xf>
    <xf borderId="0" fillId="7" fontId="2" numFmtId="0" xfId="0" applyAlignment="1" applyFill="1" applyFont="1">
      <alignment horizontal="center" readingOrder="0" vertical="center"/>
    </xf>
    <xf borderId="0" fillId="0" fontId="18" numFmtId="0" xfId="0" applyAlignment="1" applyFont="1">
      <alignment readingOrder="0"/>
    </xf>
    <xf borderId="0" fillId="0" fontId="19" numFmtId="0" xfId="0" applyFont="1"/>
    <xf borderId="0" fillId="0" fontId="19" numFmtId="0" xfId="0" applyAlignment="1" applyFont="1">
      <alignment readingOrder="0"/>
    </xf>
    <xf borderId="0" fillId="0" fontId="8" numFmtId="165" xfId="0" applyFont="1" applyNumberFormat="1"/>
    <xf borderId="0" fillId="4" fontId="9" numFmtId="164" xfId="0" applyAlignment="1" applyFont="1" applyNumberFormat="1">
      <alignment horizontal="right" readingOrder="0"/>
    </xf>
    <xf borderId="0" fillId="0" fontId="20" numFmtId="165" xfId="0" applyAlignment="1" applyFont="1" applyNumberFormat="1">
      <alignment horizontal="center" readingOrder="0" shrinkToFit="0" vertical="center" wrapText="1"/>
    </xf>
    <xf borderId="19" fillId="0" fontId="20" numFmtId="165" xfId="0" applyAlignment="1" applyBorder="1" applyFont="1" applyNumberFormat="1">
      <alignment horizontal="center" readingOrder="0" shrinkToFit="0" vertical="center" wrapText="1"/>
    </xf>
    <xf borderId="19" fillId="0" fontId="21" numFmtId="10" xfId="0" applyAlignment="1" applyBorder="1" applyFont="1" applyNumberFormat="1">
      <alignment horizontal="center" readingOrder="0" vertical="center"/>
    </xf>
    <xf borderId="0" fillId="4" fontId="9" numFmtId="164" xfId="0" applyAlignment="1" applyFont="1" applyNumberFormat="1">
      <alignment horizontal="right" readingOrder="0" shrinkToFit="0" wrapText="1"/>
    </xf>
    <xf borderId="19" fillId="0" fontId="21" numFmtId="165" xfId="0" applyAlignment="1" applyBorder="1" applyFont="1" applyNumberFormat="1">
      <alignment horizontal="center" readingOrder="0" vertical="center"/>
    </xf>
    <xf borderId="0" fillId="0" fontId="1" numFmtId="165" xfId="0" applyAlignment="1" applyFont="1" applyNumberFormat="1">
      <alignment horizontal="center" readingOrder="0"/>
    </xf>
    <xf borderId="0" fillId="0" fontId="1" numFmtId="0" xfId="0" applyAlignment="1" applyFont="1">
      <alignment horizontal="center" readingOrder="0"/>
    </xf>
    <xf borderId="0" fillId="4" fontId="11" numFmtId="165" xfId="0" applyFont="1" applyNumberFormat="1"/>
    <xf borderId="20" fillId="0" fontId="1" numFmtId="165" xfId="0" applyAlignment="1" applyBorder="1" applyFont="1" applyNumberFormat="1">
      <alignment horizontal="center" readingOrder="0" vertical="center"/>
    </xf>
    <xf borderId="21" fillId="0" fontId="8" numFmtId="0" xfId="0" applyBorder="1" applyFont="1"/>
    <xf borderId="21" fillId="0" fontId="1" numFmtId="165" xfId="0" applyAlignment="1" applyBorder="1" applyFont="1" applyNumberFormat="1">
      <alignment horizontal="center" readingOrder="0" vertical="center"/>
    </xf>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0" fillId="0" fontId="1" numFmtId="0" xfId="0" applyAlignment="1" applyFont="1">
      <alignment horizontal="right" readingOrder="0"/>
    </xf>
    <xf borderId="0" fillId="0" fontId="1" numFmtId="165" xfId="0" applyAlignment="1" applyFont="1" applyNumberFormat="1">
      <alignment horizontal="right" readingOrder="0"/>
    </xf>
    <xf borderId="0" fillId="4" fontId="2" numFmtId="0" xfId="0" applyAlignment="1" applyFont="1">
      <alignment horizontal="center" readingOrder="0" vertical="center"/>
    </xf>
    <xf borderId="0" fillId="8" fontId="2" numFmtId="0" xfId="0" applyAlignment="1" applyFill="1" applyFont="1">
      <alignment horizontal="center" readingOrder="0" vertical="center"/>
    </xf>
    <xf borderId="0" fillId="0" fontId="1" numFmtId="0" xfId="0" applyAlignment="1" applyFont="1">
      <alignment horizontal="center"/>
    </xf>
    <xf borderId="0" fillId="0" fontId="1" numFmtId="166" xfId="0" applyAlignment="1" applyFont="1" applyNumberFormat="1">
      <alignment horizontal="center" readingOrder="0"/>
    </xf>
    <xf borderId="0" fillId="0" fontId="22" numFmtId="0" xfId="0" applyAlignment="1" applyFont="1">
      <alignment horizontal="right"/>
    </xf>
    <xf borderId="0" fillId="0" fontId="22" numFmtId="0" xfId="0" applyAlignment="1" applyFont="1">
      <alignment horizontal="left"/>
    </xf>
    <xf borderId="0" fillId="9" fontId="2" numFmtId="164" xfId="0" applyAlignment="1" applyFill="1" applyFont="1" applyNumberFormat="1">
      <alignment horizontal="center" readingOrder="0" vertical="center"/>
    </xf>
    <xf borderId="26" fillId="0" fontId="8" numFmtId="0" xfId="0" applyBorder="1" applyFont="1"/>
    <xf borderId="0" fillId="4" fontId="2" numFmtId="164" xfId="0" applyAlignment="1" applyFont="1" applyNumberFormat="1">
      <alignment horizontal="center" readingOrder="0" vertical="center"/>
    </xf>
    <xf borderId="0" fillId="4" fontId="2" numFmtId="164" xfId="0" applyAlignment="1" applyFont="1" applyNumberFormat="1">
      <alignment horizontal="center" readingOrder="0" vertical="center"/>
    </xf>
    <xf borderId="0" fillId="0" fontId="8" numFmtId="0" xfId="0" applyAlignment="1" applyFont="1">
      <alignment horizontal="center" vertical="center"/>
    </xf>
    <xf borderId="13" fillId="0" fontId="9" numFmtId="164" xfId="0" applyAlignment="1" applyBorder="1" applyFont="1" applyNumberFormat="1">
      <alignment horizontal="center" readingOrder="0" vertical="center"/>
    </xf>
    <xf borderId="13" fillId="0" fontId="9" numFmtId="164" xfId="0" applyAlignment="1" applyBorder="1" applyFont="1" applyNumberFormat="1">
      <alignment horizontal="center" readingOrder="0" vertical="center"/>
    </xf>
    <xf borderId="0" fillId="0" fontId="23" numFmtId="0" xfId="0" applyAlignment="1" applyFont="1">
      <alignment horizontal="center" vertical="center"/>
    </xf>
    <xf borderId="0" fillId="0" fontId="23" numFmtId="167" xfId="0" applyAlignment="1" applyFont="1" applyNumberFormat="1">
      <alignment horizontal="center" readingOrder="0" vertical="center"/>
    </xf>
    <xf borderId="0" fillId="0" fontId="23" numFmtId="0" xfId="0" applyAlignment="1" applyFont="1">
      <alignment horizontal="center" readingOrder="0" vertical="center"/>
    </xf>
    <xf borderId="0" fillId="0" fontId="23" numFmtId="164" xfId="0" applyAlignment="1" applyFont="1" applyNumberFormat="1">
      <alignment horizontal="center" readingOrder="0" vertical="center"/>
    </xf>
    <xf borderId="0" fillId="0" fontId="8" numFmtId="9" xfId="0" applyFont="1" applyNumberFormat="1"/>
    <xf borderId="0" fillId="7" fontId="8" numFmtId="164" xfId="0" applyAlignment="1" applyFont="1" applyNumberFormat="1">
      <alignment readingOrder="0"/>
    </xf>
    <xf borderId="0" fillId="7" fontId="8" numFmtId="164" xfId="0" applyFont="1" applyNumberFormat="1"/>
    <xf borderId="0" fillId="0" fontId="8" numFmtId="9" xfId="0" applyAlignment="1" applyFont="1" applyNumberFormat="1">
      <alignment readingOrder="0"/>
    </xf>
    <xf borderId="0" fillId="10" fontId="8" numFmtId="164" xfId="0" applyAlignment="1" applyFill="1" applyFont="1" applyNumberFormat="1">
      <alignment readingOrder="0"/>
    </xf>
    <xf borderId="0" fillId="10" fontId="8" numFmtId="164" xfId="0" applyFont="1" applyNumberFormat="1"/>
    <xf borderId="0" fillId="11" fontId="8" numFmtId="164" xfId="0" applyAlignment="1" applyFill="1" applyFont="1" applyNumberFormat="1">
      <alignment readingOrder="0"/>
    </xf>
    <xf borderId="0" fillId="11" fontId="8" numFmtId="164" xfId="0" applyFont="1" applyNumberFormat="1"/>
    <xf borderId="0" fillId="12" fontId="8" numFmtId="164" xfId="0" applyAlignment="1" applyFill="1" applyFont="1" applyNumberFormat="1">
      <alignment readingOrder="0"/>
    </xf>
    <xf borderId="0" fillId="12" fontId="8" numFmtId="164" xfId="0" applyFont="1" applyNumberFormat="1"/>
    <xf borderId="0" fillId="13" fontId="8" numFmtId="0" xfId="0" applyAlignment="1" applyFill="1" applyFont="1">
      <alignment readingOrder="0"/>
    </xf>
    <xf borderId="0" fillId="13" fontId="8" numFmtId="165" xfId="0" applyFont="1" applyNumberFormat="1"/>
    <xf borderId="0" fillId="13" fontId="8" numFmtId="164" xfId="0" applyFont="1" applyNumberFormat="1"/>
    <xf borderId="0" fillId="0" fontId="8" numFmtId="166" xfId="0" applyFont="1" applyNumberFormat="1"/>
    <xf borderId="0" fillId="0" fontId="8" numFmtId="14" xfId="0" applyFont="1" applyNumberFormat="1"/>
  </cellXfs>
  <cellStyles count="1">
    <cellStyle xfId="0" name="Normal" builtinId="0"/>
  </cellStyles>
  <dxfs count="4">
    <dxf>
      <font>
        <color rgb="FFFFFFFF"/>
      </font>
      <fill>
        <patternFill patternType="none"/>
      </fill>
      <border/>
    </dxf>
    <dxf>
      <font>
        <color rgb="FFEFEFEF"/>
      </font>
      <fill>
        <patternFill patternType="solid">
          <fgColor rgb="FFD9D9D9"/>
          <bgColor rgb="FFD9D9D9"/>
        </patternFill>
      </fill>
      <border/>
    </dxf>
    <dxf>
      <font>
        <color rgb="FFF3F3F3"/>
      </font>
      <fill>
        <patternFill patternType="solid">
          <fgColor rgb="FFD9D9D9"/>
          <bgColor rgb="FFD9D9D9"/>
        </patternFill>
      </fill>
      <border/>
    </dxf>
    <dxf>
      <font>
        <color rgb="FFF3F3F3"/>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doughnutChart>
        <c:varyColors val="1"/>
        <c:ser>
          <c:idx val="0"/>
          <c:order val="0"/>
          <c:dPt>
            <c:idx val="0"/>
            <c:spPr>
              <a:solidFill>
                <a:srgbClr val="FFD966"/>
              </a:solidFill>
            </c:spPr>
          </c:dPt>
          <c:dPt>
            <c:idx val="1"/>
            <c:spPr>
              <a:solidFill>
                <a:srgbClr val="76A5AF"/>
              </a:solidFill>
            </c:spPr>
          </c:dPt>
          <c:dPt>
            <c:idx val="2"/>
            <c:spPr>
              <a:solidFill>
                <a:srgbClr val="E06666"/>
              </a:solidFill>
            </c:spPr>
          </c:dPt>
          <c:dPt>
            <c:idx val="3"/>
            <c:spPr>
              <a:solidFill>
                <a:srgbClr val="93C47D"/>
              </a:solidFill>
            </c:spPr>
          </c:dPt>
          <c:dPt>
            <c:idx val="4"/>
            <c:spPr>
              <a:solidFill>
                <a:srgbClr val="B4A7D6"/>
              </a:solidFill>
            </c:spPr>
          </c:dPt>
          <c:dPt>
            <c:idx val="5"/>
            <c:spPr>
              <a:solidFill>
                <a:srgbClr val="0099C6"/>
              </a:solidFill>
            </c:spPr>
          </c:dPt>
          <c:dPt>
            <c:idx val="6"/>
            <c:spPr>
              <a:solidFill>
                <a:srgbClr val="DD4477"/>
              </a:solidFill>
            </c:spPr>
          </c:dPt>
          <c:dLbls>
            <c:showLegendKey val="0"/>
            <c:showVal val="0"/>
            <c:showCatName val="0"/>
            <c:showSerName val="0"/>
            <c:showPercent val="0"/>
            <c:showBubbleSize val="0"/>
            <c:showLeaderLines val="1"/>
          </c:dLbls>
          <c:cat>
            <c:strRef>
              <c:f>'Hidden list and Figures'!$A$3:$A$9</c:f>
            </c:strRef>
          </c:cat>
          <c:val>
            <c:numRef>
              <c:f>'Hidden list and Figures'!$B$3:$B$9</c:f>
              <c:numCache/>
            </c:numRef>
          </c:val>
        </c:ser>
        <c:dLbls>
          <c:showLegendKey val="0"/>
          <c:showVal val="0"/>
          <c:showCatName val="0"/>
          <c:showSerName val="0"/>
          <c:showPercent val="0"/>
          <c:showBubbleSize val="0"/>
        </c:dLbls>
        <c:holeSize val="60"/>
      </c:doughnutChart>
    </c:plotArea>
    <c:legend>
      <c:legendPos val="r"/>
      <c:overlay val="0"/>
      <c:txPr>
        <a:bodyPr/>
        <a:lstStyle/>
        <a:p>
          <a:pPr lvl="0">
            <a:defRPr b="0" sz="1000">
              <a:solidFill>
                <a:srgbClr val="000000"/>
              </a:solidFill>
              <a:latin typeface="Roboto"/>
            </a:defRPr>
          </a:pPr>
        </a:p>
      </c:txPr>
    </c:legend>
    <c:plotVisOnly val="1"/>
  </c:chart>
  <c:spPr>
    <a:solidFill>
      <a:srgbClr val="FFFFFF">
        <a:alpha val="0"/>
      </a:srgbClr>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'Hidden list and Figures'!$C$15</c:f>
            </c:strRef>
          </c:tx>
          <c:spPr>
            <a:solidFill>
              <a:srgbClr val="4C1130"/>
            </a:solidFill>
            <a:ln cmpd="sng">
              <a:solidFill>
                <a:srgbClr val="000000"/>
              </a:solidFill>
            </a:ln>
          </c:spPr>
          <c:trendline>
            <c:name/>
            <c:spPr>
              <a:ln w="19050">
                <a:solidFill>
                  <a:srgbClr val="000000"/>
                </a:solidFill>
              </a:ln>
            </c:spPr>
            <c:trendlineType val="linear"/>
            <c:dispRSqr val="0"/>
            <c:dispEq val="0"/>
          </c:trendline>
          <c:val>
            <c:numRef>
              <c:f>'Hidden list and Figures'!$D$15</c:f>
              <c:numCache/>
            </c:numRef>
          </c:val>
        </c:ser>
        <c:ser>
          <c:idx val="1"/>
          <c:order val="1"/>
          <c:tx>
            <c:strRef>
              <c:f>'Hidden list and Figures'!$C$16</c:f>
            </c:strRef>
          </c:tx>
          <c:spPr>
            <a:solidFill>
              <a:srgbClr val="C27BA0"/>
            </a:solidFill>
            <a:ln cmpd="sng">
              <a:solidFill>
                <a:srgbClr val="000000"/>
              </a:solidFill>
            </a:ln>
          </c:spPr>
          <c:val>
            <c:numRef>
              <c:f>'Hidden list and Figures'!$D$16</c:f>
              <c:numCache/>
            </c:numRef>
          </c:val>
        </c:ser>
        <c:overlap val="100"/>
        <c:axId val="851374061"/>
        <c:axId val="115604112"/>
      </c:barChart>
      <c:catAx>
        <c:axId val="851374061"/>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115604112"/>
      </c:catAx>
      <c:valAx>
        <c:axId val="1156041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0"/>
        <c:majorTickMark val="none"/>
        <c:minorTickMark val="none"/>
        <c:tickLblPos val="nextTo"/>
        <c:spPr>
          <a:ln/>
        </c:spPr>
        <c:txPr>
          <a:bodyPr/>
          <a:lstStyle/>
          <a:p>
            <a:pPr lvl="0">
              <a:defRPr b="0">
                <a:solidFill>
                  <a:srgbClr val="FFFFFF"/>
                </a:solidFill>
                <a:latin typeface="Roboto"/>
              </a:defRPr>
            </a:pPr>
          </a:p>
        </c:txPr>
        <c:crossAx val="851374061"/>
      </c:valAx>
    </c:plotArea>
    <c:legend>
      <c:legendPos val="r"/>
      <c:overlay val="0"/>
      <c:txPr>
        <a:bodyPr/>
        <a:lstStyle/>
        <a:p>
          <a:pPr lvl="0">
            <a:defRPr b="0">
              <a:solidFill>
                <a:srgbClr val="000000"/>
              </a:solidFill>
              <a:latin typeface="Roboto"/>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'Hidden list and Figures'!$C$15</c:f>
            </c:strRef>
          </c:tx>
          <c:spPr>
            <a:solidFill>
              <a:srgbClr val="4285F4"/>
            </a:solidFill>
            <a:ln cmpd="sng">
              <a:solidFill>
                <a:srgbClr val="000000"/>
              </a:solidFill>
            </a:ln>
          </c:spPr>
          <c:val>
            <c:numRef>
              <c:f>'Hidden list and Figures'!$D$15</c:f>
              <c:numCache/>
            </c:numRef>
          </c:val>
        </c:ser>
        <c:ser>
          <c:idx val="1"/>
          <c:order val="1"/>
          <c:tx>
            <c:strRef>
              <c:f>'Hidden list and Figures'!$C$16</c:f>
            </c:strRef>
          </c:tx>
          <c:spPr>
            <a:solidFill>
              <a:srgbClr val="DB4437"/>
            </a:solidFill>
            <a:ln cmpd="sng">
              <a:solidFill>
                <a:srgbClr val="000000"/>
              </a:solidFill>
            </a:ln>
          </c:spPr>
          <c:val>
            <c:numRef>
              <c:f>'Hidden list and Figures'!$D$16</c:f>
              <c:numCache/>
            </c:numRef>
          </c:val>
        </c:ser>
        <c:overlap val="100"/>
        <c:axId val="2057775063"/>
        <c:axId val="678887326"/>
      </c:barChart>
      <c:catAx>
        <c:axId val="2057775063"/>
        <c:scaling>
          <c:orientation val="minMax"/>
        </c:scaling>
        <c:delete val="0"/>
        <c:axPos val="b"/>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1"/>
        <c:majorTickMark val="none"/>
        <c:minorTickMark val="none"/>
        <c:spPr/>
        <c:txPr>
          <a:bodyPr/>
          <a:lstStyle/>
          <a:p>
            <a:pPr lvl="0">
              <a:defRPr b="0">
                <a:solidFill>
                  <a:srgbClr val="000000"/>
                </a:solidFill>
                <a:latin typeface="Roboto"/>
              </a:defRPr>
            </a:pPr>
          </a:p>
        </c:txPr>
        <c:crossAx val="678887326"/>
      </c:catAx>
      <c:valAx>
        <c:axId val="6788873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rPr b="0">
                    <a:solidFill>
                      <a:srgbClr val="000000"/>
                    </a:solidFill>
                    <a:latin typeface="Roboto"/>
                  </a:rPr>
                  <a:t/>
                </a:r>
              </a:p>
            </c:rich>
          </c:tx>
          <c:overlay val="0"/>
        </c:title>
        <c:numFmt formatCode="General" sourceLinked="0"/>
        <c:majorTickMark val="none"/>
        <c:minorTickMark val="none"/>
        <c:tickLblPos val="nextTo"/>
        <c:spPr>
          <a:ln/>
        </c:spPr>
        <c:txPr>
          <a:bodyPr/>
          <a:lstStyle/>
          <a:p>
            <a:pPr lvl="0">
              <a:defRPr b="0">
                <a:solidFill>
                  <a:srgbClr val="FFFFFF"/>
                </a:solidFill>
                <a:latin typeface="Roboto"/>
              </a:defRPr>
            </a:pPr>
          </a:p>
        </c:txPr>
        <c:crossAx val="2057775063"/>
      </c:valAx>
    </c:plotArea>
    <c:legend>
      <c:legendPos val="r"/>
      <c:overlay val="0"/>
      <c:txPr>
        <a:bodyPr/>
        <a:lstStyle/>
        <a:p>
          <a:pPr lvl="0">
            <a:defRPr b="0">
              <a:solidFill>
                <a:srgbClr val="000000"/>
              </a:solidFill>
              <a:latin typeface="Roboto"/>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4.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5.png"/><Relationship Id="rId3"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Chart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47625</xdr:colOff>
      <xdr:row>61</xdr:row>
      <xdr:rowOff>38100</xdr:rowOff>
    </xdr:from>
    <xdr:ext cx="2981325" cy="2495550"/>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561975</xdr:colOff>
      <xdr:row>75</xdr:row>
      <xdr:rowOff>171450</xdr:rowOff>
    </xdr:from>
    <xdr:ext cx="4476750" cy="3686175"/>
    <xdr:pic>
      <xdr:nvPicPr>
        <xdr:cNvPr id="0" name="image4.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47625</xdr:colOff>
      <xdr:row>15</xdr:row>
      <xdr:rowOff>200025</xdr:rowOff>
    </xdr:from>
    <xdr:ext cx="3800475" cy="149542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180975</xdr:colOff>
      <xdr:row>17</xdr:row>
      <xdr:rowOff>200025</xdr:rowOff>
    </xdr:from>
    <xdr:ext cx="3467100" cy="386715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523875</xdr:colOff>
      <xdr:row>44</xdr:row>
      <xdr:rowOff>19050</xdr:rowOff>
    </xdr:from>
    <xdr:ext cx="2590800" cy="2571750"/>
    <xdr:pic>
      <xdr:nvPicPr>
        <xdr:cNvPr id="0" name="image3.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295275</xdr:colOff>
      <xdr:row>14</xdr:row>
      <xdr:rowOff>114300</xdr:rowOff>
    </xdr:from>
    <xdr:ext cx="3552825" cy="219075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xdr:col>
      <xdr:colOff>647700</xdr:colOff>
      <xdr:row>17</xdr:row>
      <xdr:rowOff>171450</xdr:rowOff>
    </xdr:from>
    <xdr:ext cx="923925" cy="904875"/>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8</xdr:row>
      <xdr:rowOff>9525</xdr:rowOff>
    </xdr:from>
    <xdr:ext cx="1266825" cy="1266825"/>
    <xdr:pic>
      <xdr:nvPicPr>
        <xdr:cNvPr id="0" name="image7.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904875</xdr:colOff>
      <xdr:row>15</xdr:row>
      <xdr:rowOff>142875</xdr:rowOff>
    </xdr:from>
    <xdr:ext cx="3095625" cy="2133600"/>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857250</xdr:colOff>
      <xdr:row>2</xdr:row>
      <xdr:rowOff>28575</xdr:rowOff>
    </xdr:from>
    <xdr:ext cx="3857625" cy="2266950"/>
    <xdr:pic>
      <xdr:nvPicPr>
        <xdr:cNvPr id="1943426514" name="Chart3"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371475</xdr:colOff>
      <xdr:row>19</xdr:row>
      <xdr:rowOff>57150</xdr:rowOff>
    </xdr:from>
    <xdr:ext cx="1266825" cy="781050"/>
    <xdr:graphicFrame>
      <xdr:nvGraphicFramePr>
        <xdr:cNvPr id="4" name="Chart 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4.63"/>
    <col customWidth="1" min="3" max="3" width="5.88"/>
  </cols>
  <sheetData>
    <row r="1">
      <c r="A1" s="1"/>
      <c r="B1" s="1"/>
      <c r="C1" s="1"/>
      <c r="D1" s="1"/>
      <c r="E1" s="1"/>
      <c r="F1" s="1"/>
      <c r="G1" s="1"/>
      <c r="H1" s="1"/>
      <c r="I1" s="1"/>
      <c r="J1" s="1"/>
    </row>
    <row r="2">
      <c r="A2" s="2" t="s">
        <v>0</v>
      </c>
    </row>
    <row r="4">
      <c r="A4" s="1"/>
      <c r="B4" s="1"/>
      <c r="C4" s="1"/>
      <c r="D4" s="1"/>
      <c r="E4" s="1"/>
      <c r="F4" s="1"/>
      <c r="G4" s="1"/>
      <c r="H4" s="1"/>
      <c r="I4" s="1"/>
      <c r="J4" s="1"/>
    </row>
    <row r="5">
      <c r="A5" s="1"/>
      <c r="B5" s="3" t="s">
        <v>1</v>
      </c>
      <c r="J5" s="1"/>
    </row>
    <row r="6">
      <c r="A6" s="1"/>
      <c r="J6" s="1"/>
    </row>
    <row r="7">
      <c r="A7" s="1"/>
      <c r="J7" s="1"/>
    </row>
    <row r="8">
      <c r="A8" s="1"/>
      <c r="J8" s="1"/>
    </row>
    <row r="9">
      <c r="A9" s="1"/>
      <c r="B9" s="1"/>
      <c r="C9" s="1"/>
      <c r="D9" s="1"/>
      <c r="E9" s="1"/>
      <c r="F9" s="1"/>
      <c r="G9" s="1"/>
      <c r="H9" s="1"/>
      <c r="I9" s="1"/>
      <c r="J9" s="1"/>
    </row>
    <row r="10">
      <c r="A10" s="4" t="s">
        <v>2</v>
      </c>
    </row>
    <row r="11">
      <c r="A11" s="1"/>
      <c r="B11" s="1"/>
      <c r="C11" s="5"/>
      <c r="D11" s="5"/>
      <c r="E11" s="1"/>
      <c r="F11" s="1"/>
      <c r="G11" s="1"/>
      <c r="H11" s="1"/>
      <c r="I11" s="1"/>
      <c r="J11" s="1"/>
    </row>
    <row r="12">
      <c r="A12" s="1"/>
      <c r="B12" s="1"/>
      <c r="C12" s="6" t="s">
        <v>3</v>
      </c>
      <c r="E12" s="1"/>
      <c r="F12" s="1"/>
      <c r="G12" s="1"/>
      <c r="H12" s="1"/>
      <c r="I12" s="1"/>
      <c r="J12" s="1"/>
    </row>
    <row r="13">
      <c r="A13" s="1"/>
      <c r="B13" s="1"/>
      <c r="C13" s="1"/>
      <c r="D13" s="7"/>
      <c r="E13" s="7"/>
      <c r="F13" s="1"/>
      <c r="G13" s="1"/>
      <c r="H13" s="1"/>
      <c r="I13" s="1"/>
      <c r="J13" s="1"/>
    </row>
    <row r="14">
      <c r="A14" s="1"/>
      <c r="B14" s="1"/>
      <c r="C14" s="1"/>
      <c r="D14" s="7" t="s">
        <v>4</v>
      </c>
      <c r="F14" s="3"/>
      <c r="G14" s="3"/>
      <c r="H14" s="3"/>
      <c r="I14" s="3"/>
      <c r="J14" s="1"/>
    </row>
    <row r="15">
      <c r="A15" s="1"/>
      <c r="B15" s="1"/>
      <c r="C15" s="1"/>
      <c r="D15" s="8" t="s">
        <v>5</v>
      </c>
      <c r="J15" s="1"/>
    </row>
    <row r="16" ht="170.25" customHeight="1">
      <c r="A16" s="1"/>
      <c r="B16" s="1"/>
      <c r="C16" s="1"/>
      <c r="D16" s="7"/>
      <c r="E16" s="7"/>
      <c r="F16" s="1"/>
      <c r="G16" s="1"/>
      <c r="H16" s="1"/>
      <c r="I16" s="1"/>
      <c r="J16" s="1"/>
    </row>
    <row r="17">
      <c r="A17" s="1"/>
      <c r="B17" s="1"/>
      <c r="C17" s="1"/>
      <c r="D17" s="7" t="s">
        <v>6</v>
      </c>
      <c r="F17" s="1"/>
      <c r="G17" s="1"/>
      <c r="H17" s="1"/>
      <c r="I17" s="1"/>
      <c r="J17" s="1"/>
    </row>
    <row r="18">
      <c r="A18" s="1"/>
      <c r="B18" s="1"/>
      <c r="C18" s="1"/>
      <c r="D18" s="8" t="s">
        <v>7</v>
      </c>
      <c r="G18" s="1"/>
      <c r="H18" s="1"/>
      <c r="I18" s="1"/>
      <c r="J18" s="1"/>
    </row>
    <row r="19">
      <c r="A19" s="1"/>
      <c r="B19" s="1"/>
      <c r="C19" s="1"/>
      <c r="G19" s="3"/>
      <c r="H19" s="3"/>
      <c r="I19" s="3"/>
      <c r="J19" s="1"/>
    </row>
    <row r="20">
      <c r="A20" s="1"/>
      <c r="B20" s="1"/>
      <c r="C20" s="1"/>
      <c r="D20" s="9"/>
      <c r="E20" s="3"/>
      <c r="F20" s="3"/>
      <c r="G20" s="3"/>
      <c r="H20" s="3"/>
      <c r="I20" s="3"/>
      <c r="J20" s="1"/>
    </row>
    <row r="21">
      <c r="A21" s="1"/>
      <c r="B21" s="1"/>
      <c r="C21" s="1"/>
      <c r="D21" s="10" t="s">
        <v>8</v>
      </c>
      <c r="E21" s="11" t="s">
        <v>9</v>
      </c>
      <c r="G21" s="3"/>
      <c r="H21" s="3"/>
      <c r="I21" s="3"/>
      <c r="J21" s="1"/>
    </row>
    <row r="22">
      <c r="A22" s="1"/>
      <c r="B22" s="1"/>
      <c r="C22" s="1"/>
      <c r="E22" s="12"/>
      <c r="G22" s="3"/>
      <c r="H22" s="3"/>
      <c r="I22" s="3"/>
      <c r="J22" s="1"/>
    </row>
    <row r="23">
      <c r="A23" s="1"/>
      <c r="B23" s="1"/>
      <c r="C23" s="1"/>
      <c r="D23" s="13"/>
      <c r="E23" s="14"/>
      <c r="F23" s="13"/>
      <c r="G23" s="3"/>
      <c r="H23" s="3"/>
      <c r="I23" s="3"/>
      <c r="J23" s="1"/>
    </row>
    <row r="24">
      <c r="A24" s="1"/>
      <c r="B24" s="1"/>
      <c r="C24" s="1"/>
      <c r="D24" s="15" t="s">
        <v>10</v>
      </c>
      <c r="E24" s="11" t="s">
        <v>11</v>
      </c>
      <c r="G24" s="3"/>
      <c r="H24" s="3"/>
      <c r="I24" s="3"/>
      <c r="J24" s="1"/>
    </row>
    <row r="25">
      <c r="A25" s="1"/>
      <c r="B25" s="1"/>
      <c r="C25" s="1"/>
      <c r="E25" s="12"/>
      <c r="G25" s="3"/>
      <c r="H25" s="3"/>
      <c r="I25" s="3"/>
      <c r="J25" s="1"/>
    </row>
    <row r="26">
      <c r="A26" s="1"/>
      <c r="B26" s="1"/>
      <c r="C26" s="1"/>
      <c r="E26" s="12"/>
      <c r="G26" s="3"/>
      <c r="H26" s="3"/>
      <c r="I26" s="3"/>
      <c r="J26" s="1"/>
    </row>
    <row r="27">
      <c r="A27" s="1"/>
      <c r="B27" s="1"/>
      <c r="C27" s="1"/>
      <c r="D27" s="13"/>
      <c r="E27" s="14"/>
      <c r="F27" s="13"/>
      <c r="G27" s="3"/>
      <c r="H27" s="3"/>
      <c r="I27" s="3"/>
      <c r="J27" s="1"/>
    </row>
    <row r="28">
      <c r="A28" s="1"/>
      <c r="B28" s="1"/>
      <c r="C28" s="1"/>
      <c r="D28" s="15" t="s">
        <v>12</v>
      </c>
      <c r="E28" s="11" t="s">
        <v>13</v>
      </c>
      <c r="G28" s="3"/>
      <c r="H28" s="3"/>
      <c r="I28" s="3"/>
      <c r="J28" s="1"/>
    </row>
    <row r="29">
      <c r="A29" s="1"/>
      <c r="B29" s="1"/>
      <c r="C29" s="1"/>
      <c r="E29" s="12"/>
      <c r="G29" s="3"/>
      <c r="H29" s="3"/>
      <c r="I29" s="3"/>
      <c r="J29" s="1"/>
    </row>
    <row r="30">
      <c r="A30" s="1"/>
      <c r="B30" s="1"/>
      <c r="C30" s="1"/>
      <c r="E30" s="12"/>
      <c r="G30" s="3"/>
      <c r="H30" s="3"/>
      <c r="I30" s="3"/>
      <c r="J30" s="1"/>
    </row>
    <row r="31">
      <c r="A31" s="1"/>
      <c r="B31" s="1"/>
      <c r="C31" s="1"/>
      <c r="E31" s="12"/>
      <c r="G31" s="3"/>
      <c r="H31" s="3"/>
      <c r="I31" s="3"/>
      <c r="J31" s="1"/>
    </row>
    <row r="32">
      <c r="A32" s="1"/>
      <c r="B32" s="1"/>
      <c r="C32" s="1"/>
      <c r="D32" s="13"/>
      <c r="E32" s="14"/>
      <c r="F32" s="13"/>
      <c r="G32" s="3"/>
      <c r="H32" s="3"/>
      <c r="I32" s="3"/>
      <c r="J32" s="1"/>
    </row>
    <row r="33">
      <c r="A33" s="1"/>
      <c r="B33" s="1"/>
      <c r="C33" s="1"/>
      <c r="D33" s="15" t="s">
        <v>14</v>
      </c>
      <c r="E33" s="11" t="s">
        <v>15</v>
      </c>
      <c r="G33" s="3"/>
      <c r="H33" s="3"/>
      <c r="I33" s="3"/>
      <c r="J33" s="1"/>
    </row>
    <row r="34">
      <c r="A34" s="1"/>
      <c r="B34" s="1"/>
      <c r="C34" s="1"/>
      <c r="E34" s="12"/>
      <c r="G34" s="3"/>
      <c r="H34" s="3"/>
      <c r="I34" s="3"/>
      <c r="J34" s="1"/>
    </row>
    <row r="35">
      <c r="A35" s="1"/>
      <c r="B35" s="1"/>
      <c r="C35" s="1"/>
      <c r="E35" s="12"/>
      <c r="G35" s="3"/>
      <c r="H35" s="3"/>
      <c r="I35" s="3"/>
      <c r="J35" s="1"/>
    </row>
    <row r="36">
      <c r="A36" s="1"/>
      <c r="B36" s="1"/>
      <c r="C36" s="1"/>
      <c r="E36" s="12"/>
      <c r="G36" s="3"/>
      <c r="H36" s="3"/>
      <c r="I36" s="3"/>
      <c r="J36" s="1"/>
    </row>
    <row r="37">
      <c r="A37" s="1"/>
      <c r="B37" s="1"/>
      <c r="C37" s="1"/>
      <c r="D37" s="1"/>
      <c r="E37" s="12"/>
      <c r="G37" s="1"/>
      <c r="H37" s="1"/>
      <c r="I37" s="1"/>
      <c r="J37" s="1"/>
    </row>
    <row r="38">
      <c r="A38" s="1"/>
      <c r="B38" s="1"/>
      <c r="C38" s="1"/>
      <c r="D38" s="16" t="s">
        <v>16</v>
      </c>
      <c r="E38" s="11" t="s">
        <v>17</v>
      </c>
      <c r="G38" s="1"/>
      <c r="H38" s="1"/>
      <c r="I38" s="1"/>
      <c r="J38" s="1"/>
    </row>
    <row r="39">
      <c r="A39" s="1"/>
      <c r="B39" s="1"/>
      <c r="C39" s="1"/>
      <c r="E39" s="12"/>
      <c r="G39" s="1"/>
      <c r="H39" s="1"/>
      <c r="I39" s="1"/>
      <c r="J39" s="1"/>
    </row>
    <row r="40">
      <c r="A40" s="1"/>
      <c r="B40" s="1"/>
      <c r="C40" s="1"/>
      <c r="D40" s="13"/>
      <c r="E40" s="14"/>
      <c r="F40" s="13"/>
      <c r="G40" s="1"/>
      <c r="H40" s="1"/>
      <c r="I40" s="1"/>
      <c r="J40" s="1"/>
    </row>
    <row r="41">
      <c r="A41" s="1"/>
      <c r="B41" s="1"/>
      <c r="C41" s="1"/>
      <c r="D41" s="16" t="s">
        <v>18</v>
      </c>
      <c r="E41" s="11" t="s">
        <v>19</v>
      </c>
      <c r="G41" s="1"/>
      <c r="H41" s="1"/>
      <c r="I41" s="1"/>
      <c r="J41" s="1"/>
    </row>
    <row r="42">
      <c r="A42" s="1"/>
      <c r="B42" s="1"/>
      <c r="C42" s="1"/>
      <c r="E42" s="12"/>
      <c r="G42" s="1"/>
      <c r="H42" s="1"/>
      <c r="I42" s="1"/>
      <c r="J42" s="1"/>
    </row>
    <row r="43">
      <c r="A43" s="1"/>
      <c r="B43" s="1"/>
      <c r="C43" s="1"/>
      <c r="D43" s="13"/>
      <c r="E43" s="14"/>
      <c r="F43" s="13"/>
      <c r="G43" s="1"/>
      <c r="H43" s="1"/>
      <c r="I43" s="1"/>
      <c r="J43" s="1"/>
    </row>
    <row r="44">
      <c r="A44" s="1"/>
      <c r="B44" s="1"/>
      <c r="C44" s="1"/>
      <c r="D44" s="1"/>
      <c r="E44" s="1"/>
      <c r="F44" s="1"/>
      <c r="G44" s="1"/>
      <c r="H44" s="1"/>
      <c r="I44" s="1"/>
      <c r="J44" s="1"/>
    </row>
    <row r="45">
      <c r="A45" s="1"/>
      <c r="B45" s="1"/>
      <c r="C45" s="1"/>
      <c r="D45" s="3"/>
      <c r="E45" s="3"/>
      <c r="F45" s="3"/>
      <c r="G45" s="1"/>
      <c r="H45" s="1"/>
      <c r="I45" s="1"/>
      <c r="J45" s="1"/>
    </row>
    <row r="46">
      <c r="A46" s="1"/>
      <c r="B46" s="1"/>
      <c r="C46" s="1"/>
      <c r="D46" s="5"/>
      <c r="E46" s="5"/>
      <c r="F46" s="1"/>
      <c r="G46" s="1"/>
      <c r="H46" s="1"/>
      <c r="I46" s="1"/>
      <c r="J46" s="1"/>
    </row>
    <row r="47">
      <c r="A47" s="1"/>
      <c r="B47" s="1"/>
      <c r="C47" s="1"/>
      <c r="D47" s="5" t="s">
        <v>20</v>
      </c>
      <c r="F47" s="1"/>
      <c r="G47" s="1"/>
      <c r="H47" s="1"/>
      <c r="I47" s="1"/>
      <c r="J47" s="1"/>
    </row>
    <row r="48">
      <c r="A48" s="1"/>
      <c r="B48" s="1"/>
      <c r="C48" s="1"/>
      <c r="D48" s="8" t="s">
        <v>21</v>
      </c>
      <c r="G48" s="3"/>
      <c r="H48" s="3"/>
      <c r="I48" s="3"/>
      <c r="J48" s="1"/>
    </row>
    <row r="49">
      <c r="A49" s="1"/>
      <c r="B49" s="1"/>
      <c r="C49" s="1"/>
      <c r="G49" s="3"/>
      <c r="H49" s="3"/>
      <c r="I49" s="3"/>
      <c r="J49" s="1"/>
    </row>
    <row r="50">
      <c r="A50" s="1"/>
      <c r="B50" s="1"/>
      <c r="C50" s="1"/>
      <c r="G50" s="3"/>
      <c r="H50" s="3"/>
      <c r="I50" s="3"/>
      <c r="J50" s="1"/>
    </row>
    <row r="51">
      <c r="A51" s="1"/>
      <c r="B51" s="1"/>
      <c r="C51" s="1"/>
      <c r="G51" s="1"/>
      <c r="H51" s="1"/>
      <c r="I51" s="1"/>
      <c r="J51" s="1"/>
    </row>
    <row r="52">
      <c r="A52" s="1"/>
      <c r="B52" s="1"/>
      <c r="C52" s="1"/>
      <c r="G52" s="1"/>
      <c r="H52" s="1"/>
      <c r="I52" s="1"/>
      <c r="J52" s="1"/>
    </row>
    <row r="53">
      <c r="A53" s="1"/>
      <c r="B53" s="1"/>
      <c r="C53" s="1"/>
      <c r="G53" s="1"/>
      <c r="H53" s="1"/>
      <c r="I53" s="1"/>
      <c r="J53" s="1"/>
    </row>
    <row r="54">
      <c r="A54" s="1"/>
      <c r="B54" s="1"/>
      <c r="C54" s="1"/>
      <c r="D54" s="1"/>
      <c r="E54" s="1"/>
      <c r="F54" s="1"/>
      <c r="G54" s="1"/>
      <c r="H54" s="1"/>
      <c r="I54" s="1"/>
      <c r="J54" s="1"/>
    </row>
    <row r="55">
      <c r="A55" s="1"/>
      <c r="B55" s="1"/>
      <c r="C55" s="17"/>
      <c r="D55" s="1"/>
      <c r="E55" s="1"/>
      <c r="F55" s="1"/>
      <c r="G55" s="1"/>
      <c r="H55" s="1"/>
      <c r="I55" s="1"/>
      <c r="J55" s="1"/>
    </row>
    <row r="56">
      <c r="A56" s="1"/>
      <c r="B56" s="1"/>
      <c r="C56" s="17"/>
      <c r="D56" s="1"/>
      <c r="E56" s="1"/>
      <c r="F56" s="1"/>
      <c r="G56" s="1"/>
      <c r="H56" s="1"/>
      <c r="I56" s="1"/>
      <c r="J56" s="1"/>
    </row>
    <row r="57">
      <c r="A57" s="1"/>
      <c r="B57" s="1"/>
      <c r="C57" s="17"/>
      <c r="D57" s="1"/>
      <c r="E57" s="1"/>
      <c r="F57" s="1"/>
      <c r="G57" s="1"/>
      <c r="H57" s="1"/>
      <c r="I57" s="1"/>
      <c r="J57" s="1"/>
    </row>
    <row r="58">
      <c r="A58" s="1"/>
      <c r="B58" s="1"/>
      <c r="C58" s="6" t="s">
        <v>22</v>
      </c>
      <c r="G58" s="1"/>
      <c r="H58" s="1"/>
      <c r="I58" s="1"/>
      <c r="J58" s="1"/>
    </row>
    <row r="59">
      <c r="A59" s="1"/>
      <c r="B59" s="1"/>
      <c r="C59" s="3" t="s">
        <v>23</v>
      </c>
      <c r="J59" s="1"/>
    </row>
    <row r="60">
      <c r="A60" s="1"/>
      <c r="B60" s="1"/>
      <c r="J60" s="1"/>
    </row>
    <row r="61">
      <c r="A61" s="1"/>
      <c r="B61" s="1"/>
      <c r="J61" s="1"/>
    </row>
    <row r="62">
      <c r="A62" s="1"/>
      <c r="B62" s="1"/>
      <c r="C62" s="1"/>
      <c r="D62" s="1"/>
      <c r="E62" s="1"/>
      <c r="F62" s="1"/>
      <c r="G62" s="1"/>
      <c r="H62" s="1"/>
      <c r="I62" s="1"/>
      <c r="J62" s="1"/>
    </row>
    <row r="63">
      <c r="A63" s="1"/>
      <c r="B63" s="1"/>
      <c r="C63" s="1"/>
      <c r="D63" s="1"/>
      <c r="E63" s="1"/>
      <c r="F63" s="1"/>
      <c r="G63" s="1"/>
      <c r="H63" s="1"/>
      <c r="I63" s="1"/>
      <c r="J63" s="1"/>
    </row>
    <row r="64">
      <c r="A64" s="1"/>
      <c r="B64" s="1"/>
      <c r="C64" s="1"/>
      <c r="D64" s="1"/>
      <c r="E64" s="1"/>
      <c r="F64" s="1"/>
      <c r="G64" s="1"/>
      <c r="H64" s="1"/>
      <c r="I64" s="1"/>
      <c r="J64" s="1"/>
    </row>
    <row r="65">
      <c r="A65" s="1"/>
      <c r="B65" s="1"/>
      <c r="C65" s="1"/>
      <c r="D65" s="1"/>
      <c r="E65" s="1"/>
      <c r="F65" s="1"/>
      <c r="G65" s="1"/>
      <c r="H65" s="1"/>
      <c r="I65" s="1"/>
      <c r="J65" s="1"/>
    </row>
    <row r="66">
      <c r="A66" s="1"/>
      <c r="B66" s="1"/>
      <c r="C66" s="1"/>
      <c r="D66" s="1"/>
      <c r="E66" s="1"/>
      <c r="F66" s="1"/>
      <c r="G66" s="1"/>
      <c r="H66" s="1"/>
      <c r="I66" s="1"/>
      <c r="J66" s="1"/>
    </row>
    <row r="67">
      <c r="A67" s="1"/>
      <c r="B67" s="1"/>
      <c r="C67" s="1"/>
      <c r="D67" s="1"/>
      <c r="E67" s="1"/>
      <c r="F67" s="1"/>
      <c r="G67" s="1"/>
      <c r="H67" s="1"/>
      <c r="I67" s="1"/>
      <c r="J67" s="1"/>
    </row>
    <row r="68">
      <c r="A68" s="1"/>
      <c r="B68" s="1"/>
      <c r="C68" s="1"/>
      <c r="D68" s="1"/>
      <c r="E68" s="1"/>
      <c r="F68" s="1"/>
      <c r="G68" s="1"/>
      <c r="H68" s="1"/>
      <c r="I68" s="1"/>
      <c r="J68" s="1"/>
    </row>
    <row r="69">
      <c r="A69" s="1"/>
      <c r="B69" s="1"/>
      <c r="C69" s="1"/>
      <c r="D69" s="1"/>
      <c r="E69" s="1"/>
      <c r="F69" s="1"/>
      <c r="G69" s="1"/>
      <c r="H69" s="1"/>
      <c r="I69" s="1"/>
      <c r="J69" s="1"/>
    </row>
    <row r="70">
      <c r="A70" s="1"/>
      <c r="B70" s="1"/>
      <c r="C70" s="1"/>
      <c r="D70" s="1"/>
      <c r="E70" s="1"/>
      <c r="F70" s="1"/>
      <c r="G70" s="1"/>
      <c r="H70" s="1"/>
      <c r="I70" s="1"/>
      <c r="J70" s="1"/>
    </row>
    <row r="71">
      <c r="A71" s="1"/>
      <c r="B71" s="1"/>
      <c r="C71" s="1"/>
      <c r="D71" s="1"/>
      <c r="E71" s="1"/>
      <c r="F71" s="1"/>
      <c r="G71" s="1"/>
      <c r="H71" s="1"/>
      <c r="I71" s="1"/>
      <c r="J71" s="1"/>
    </row>
    <row r="72">
      <c r="A72" s="1"/>
      <c r="B72" s="1"/>
      <c r="C72" s="1"/>
      <c r="D72" s="1"/>
      <c r="E72" s="1"/>
      <c r="F72" s="1"/>
      <c r="G72" s="1"/>
      <c r="H72" s="1"/>
      <c r="I72" s="1"/>
      <c r="J72" s="1"/>
    </row>
    <row r="73">
      <c r="A73" s="1"/>
      <c r="B73" s="1"/>
      <c r="C73" s="1"/>
      <c r="D73" s="1"/>
      <c r="E73" s="1"/>
      <c r="F73" s="1"/>
      <c r="G73" s="1"/>
      <c r="H73" s="1"/>
      <c r="I73" s="1"/>
      <c r="J73" s="1"/>
    </row>
    <row r="74">
      <c r="A74" s="1"/>
      <c r="B74" s="1"/>
      <c r="C74" s="1"/>
      <c r="D74" s="1"/>
      <c r="E74" s="1"/>
      <c r="F74" s="1"/>
      <c r="G74" s="1"/>
      <c r="H74" s="1"/>
      <c r="I74" s="1"/>
      <c r="J74" s="1"/>
    </row>
    <row r="75" ht="30.75" customHeight="1">
      <c r="A75" s="4" t="s">
        <v>24</v>
      </c>
    </row>
    <row r="76">
      <c r="A76" s="1"/>
      <c r="B76" s="1"/>
      <c r="C76" s="1"/>
      <c r="D76" s="1"/>
      <c r="E76" s="1"/>
      <c r="F76" s="1"/>
      <c r="G76" s="1"/>
      <c r="H76" s="1"/>
      <c r="I76" s="1"/>
      <c r="J76" s="1"/>
    </row>
    <row r="77">
      <c r="A77" s="1"/>
      <c r="B77" s="1"/>
      <c r="C77" s="1"/>
      <c r="D77" s="1"/>
      <c r="E77" s="1"/>
      <c r="F77" s="1"/>
      <c r="G77" s="1"/>
      <c r="H77" s="1"/>
      <c r="I77" s="1"/>
      <c r="J77" s="1"/>
    </row>
    <row r="78">
      <c r="A78" s="1"/>
      <c r="B78" s="1"/>
      <c r="C78" s="1"/>
      <c r="D78" s="1"/>
      <c r="E78" s="1"/>
      <c r="F78" s="1"/>
      <c r="G78" s="1"/>
      <c r="H78" s="1"/>
      <c r="I78" s="1"/>
      <c r="J78" s="1"/>
    </row>
    <row r="79">
      <c r="A79" s="1"/>
      <c r="B79" s="1"/>
      <c r="C79" s="1"/>
      <c r="D79" s="1"/>
      <c r="E79" s="1"/>
      <c r="F79" s="1"/>
      <c r="G79" s="1"/>
      <c r="H79" s="1"/>
      <c r="I79" s="1"/>
      <c r="J79" s="1"/>
    </row>
    <row r="80">
      <c r="A80" s="1"/>
      <c r="B80" s="1"/>
      <c r="C80" s="1"/>
      <c r="D80" s="1"/>
      <c r="E80" s="1"/>
      <c r="F80" s="1"/>
      <c r="G80" s="1"/>
      <c r="H80" s="1"/>
      <c r="I80" s="1"/>
      <c r="J80" s="1"/>
    </row>
    <row r="81">
      <c r="A81" s="1"/>
      <c r="B81" s="1"/>
      <c r="C81" s="1"/>
      <c r="D81" s="1"/>
      <c r="E81" s="1"/>
      <c r="F81" s="1"/>
      <c r="G81" s="1"/>
      <c r="H81" s="1"/>
      <c r="I81" s="1"/>
      <c r="J81" s="1"/>
    </row>
    <row r="82">
      <c r="A82" s="1"/>
      <c r="B82" s="1"/>
      <c r="C82" s="3" t="s">
        <v>25</v>
      </c>
      <c r="E82" s="1"/>
      <c r="F82" s="1"/>
      <c r="G82" s="1"/>
      <c r="H82" s="1"/>
      <c r="I82" s="1"/>
      <c r="J82" s="1"/>
    </row>
    <row r="83">
      <c r="A83" s="1"/>
      <c r="B83" s="1"/>
      <c r="E83" s="1"/>
      <c r="F83" s="1"/>
      <c r="G83" s="1"/>
      <c r="H83" s="1"/>
      <c r="I83" s="1"/>
      <c r="J83" s="1"/>
    </row>
    <row r="84">
      <c r="A84" s="1"/>
      <c r="B84" s="1"/>
      <c r="E84" s="1"/>
      <c r="F84" s="1"/>
      <c r="G84" s="1"/>
      <c r="H84" s="1"/>
      <c r="I84" s="1"/>
      <c r="J84" s="1"/>
    </row>
    <row r="85">
      <c r="A85" s="1"/>
      <c r="B85" s="1"/>
      <c r="E85" s="1"/>
      <c r="F85" s="1"/>
      <c r="G85" s="1"/>
      <c r="H85" s="1"/>
      <c r="I85" s="1"/>
      <c r="J85" s="1"/>
    </row>
    <row r="86">
      <c r="A86" s="1"/>
      <c r="B86" s="1"/>
      <c r="C86" s="17" t="s">
        <v>26</v>
      </c>
      <c r="D86" s="1"/>
      <c r="E86" s="1"/>
      <c r="F86" s="1"/>
      <c r="G86" s="1"/>
      <c r="H86" s="1"/>
      <c r="I86" s="1"/>
      <c r="J86" s="1"/>
    </row>
    <row r="87">
      <c r="A87" s="1"/>
      <c r="B87" s="1"/>
      <c r="C87" s="1"/>
      <c r="D87" s="1"/>
      <c r="E87" s="1"/>
      <c r="F87" s="1"/>
      <c r="G87" s="1"/>
      <c r="H87" s="1"/>
      <c r="I87" s="1"/>
      <c r="J87" s="1"/>
    </row>
    <row r="88">
      <c r="A88" s="1"/>
      <c r="B88" s="1"/>
      <c r="C88" s="1"/>
      <c r="D88" s="1"/>
      <c r="E88" s="1"/>
      <c r="F88" s="1"/>
      <c r="G88" s="1"/>
      <c r="H88" s="1"/>
      <c r="I88" s="1"/>
      <c r="J88" s="1"/>
    </row>
    <row r="89">
      <c r="A89" s="1"/>
      <c r="B89" s="1"/>
      <c r="C89" s="1"/>
      <c r="D89" s="1"/>
      <c r="E89" s="1"/>
      <c r="F89" s="1"/>
      <c r="G89" s="1"/>
      <c r="H89" s="1"/>
      <c r="I89" s="1"/>
      <c r="J89" s="1"/>
    </row>
    <row r="90">
      <c r="A90" s="1"/>
      <c r="B90" s="1"/>
      <c r="C90" s="1"/>
      <c r="D90" s="1"/>
      <c r="E90" s="1"/>
      <c r="F90" s="1"/>
      <c r="G90" s="1"/>
      <c r="H90" s="1"/>
      <c r="I90" s="1"/>
      <c r="J90" s="1"/>
    </row>
    <row r="91">
      <c r="A91" s="1"/>
      <c r="B91" s="1"/>
      <c r="C91" s="1"/>
      <c r="D91" s="1"/>
      <c r="E91" s="1"/>
      <c r="F91" s="1"/>
      <c r="G91" s="1"/>
      <c r="H91" s="1"/>
      <c r="I91" s="1"/>
      <c r="J91" s="1"/>
    </row>
    <row r="92">
      <c r="A92" s="1"/>
      <c r="B92" s="1"/>
      <c r="C92" s="1"/>
      <c r="D92" s="1"/>
      <c r="E92" s="1"/>
      <c r="F92" s="1"/>
      <c r="G92" s="1"/>
      <c r="H92" s="1"/>
      <c r="I92" s="1"/>
      <c r="J92" s="1"/>
    </row>
    <row r="93">
      <c r="A93" s="1"/>
      <c r="B93" s="1"/>
      <c r="C93" s="1"/>
      <c r="D93" s="1"/>
      <c r="E93" s="1"/>
      <c r="F93" s="1"/>
      <c r="G93" s="1"/>
      <c r="H93" s="1"/>
      <c r="I93" s="1"/>
      <c r="J93" s="1"/>
    </row>
    <row r="94">
      <c r="A94" s="1"/>
      <c r="B94" s="1"/>
      <c r="C94" s="1"/>
      <c r="D94" s="1"/>
      <c r="E94" s="1"/>
      <c r="F94" s="1"/>
      <c r="G94" s="1"/>
      <c r="H94" s="1"/>
      <c r="I94" s="1"/>
      <c r="J94" s="1"/>
    </row>
    <row r="95">
      <c r="A95" s="1"/>
      <c r="B95" s="1"/>
      <c r="C95" s="1"/>
      <c r="D95" s="1"/>
      <c r="E95" s="1"/>
      <c r="F95" s="1"/>
      <c r="G95" s="1"/>
      <c r="H95" s="1"/>
      <c r="I95" s="1"/>
      <c r="J95" s="1"/>
    </row>
  </sheetData>
  <mergeCells count="26">
    <mergeCell ref="A2:J3"/>
    <mergeCell ref="B5:I8"/>
    <mergeCell ref="A10:J10"/>
    <mergeCell ref="C12:D12"/>
    <mergeCell ref="D14:E14"/>
    <mergeCell ref="D15:I15"/>
    <mergeCell ref="D17:E17"/>
    <mergeCell ref="E28:F32"/>
    <mergeCell ref="E33:F37"/>
    <mergeCell ref="D18:F19"/>
    <mergeCell ref="D21:D23"/>
    <mergeCell ref="E21:F23"/>
    <mergeCell ref="D24:D27"/>
    <mergeCell ref="E24:F27"/>
    <mergeCell ref="D28:D32"/>
    <mergeCell ref="D33:D36"/>
    <mergeCell ref="C59:I61"/>
    <mergeCell ref="A75:J75"/>
    <mergeCell ref="C82:D85"/>
    <mergeCell ref="D38:D40"/>
    <mergeCell ref="E38:F40"/>
    <mergeCell ref="D41:D43"/>
    <mergeCell ref="E41:F43"/>
    <mergeCell ref="D47:E47"/>
    <mergeCell ref="D48:F53"/>
    <mergeCell ref="C58:F5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7E1CD"/>
    <outlinePr summaryBelow="0" summaryRight="0"/>
  </sheetPr>
  <sheetViews>
    <sheetView showGridLines="0" workbookViewId="0"/>
  </sheetViews>
  <sheetFormatPr customHeight="1" defaultColWidth="12.63" defaultRowHeight="15.75"/>
  <cols>
    <col customWidth="1" min="1" max="1" width="4.5"/>
    <col customWidth="1" min="4" max="4" width="5.63"/>
    <col customWidth="1" min="7" max="7" width="4.88"/>
    <col customWidth="1" hidden="1" min="8" max="8" width="4.88"/>
  </cols>
  <sheetData>
    <row r="1">
      <c r="A1" s="18"/>
      <c r="B1" s="18"/>
      <c r="C1" s="19"/>
      <c r="E1" s="20"/>
      <c r="F1" s="21"/>
      <c r="G1" s="22"/>
      <c r="H1" s="22"/>
    </row>
    <row r="2">
      <c r="A2" s="23"/>
      <c r="B2" s="24" t="s">
        <v>3</v>
      </c>
      <c r="G2" s="23"/>
      <c r="H2" s="23"/>
    </row>
    <row r="3">
      <c r="A3" s="25"/>
      <c r="B3" s="26"/>
      <c r="C3" s="26"/>
      <c r="D3" s="26"/>
      <c r="E3" s="26"/>
      <c r="F3" s="26"/>
      <c r="G3" s="25"/>
      <c r="H3" s="23"/>
    </row>
    <row r="4">
      <c r="A4" s="18"/>
      <c r="B4" s="18"/>
      <c r="C4" s="19"/>
      <c r="E4" s="20"/>
      <c r="F4" s="21"/>
      <c r="G4" s="22"/>
      <c r="H4" s="22"/>
    </row>
    <row r="5">
      <c r="A5" s="18"/>
      <c r="B5" s="27" t="s">
        <v>27</v>
      </c>
      <c r="E5" s="28" t="str">
        <f>IFERROR(__xludf.DUMMYFUNCTION("SPARKLINE(C61,{""charttype"",""column"";""ymin"", 0; ""ymax"",MAX(D34);""firstcolor"",""B9CFD4""})"),"")</f>
        <v/>
      </c>
      <c r="F5" s="20"/>
      <c r="G5" s="22"/>
      <c r="H5" s="22"/>
    </row>
    <row r="6">
      <c r="A6" s="18"/>
      <c r="B6" s="29">
        <f>D34-C61</f>
        <v>293</v>
      </c>
      <c r="E6" s="30"/>
      <c r="G6" s="22"/>
      <c r="H6" s="22"/>
    </row>
    <row r="7">
      <c r="A7" s="18"/>
      <c r="B7" s="5" t="s">
        <v>28</v>
      </c>
      <c r="E7" s="30"/>
      <c r="G7" s="22"/>
      <c r="H7" s="22"/>
    </row>
    <row r="8">
      <c r="A8" s="18"/>
      <c r="B8" s="29">
        <f>(B6/30)*7</f>
        <v>68.36666667</v>
      </c>
      <c r="E8" s="30"/>
      <c r="G8" s="22"/>
      <c r="H8" s="22"/>
    </row>
    <row r="9">
      <c r="A9" s="18"/>
      <c r="B9" s="18"/>
      <c r="C9" s="18"/>
      <c r="E9" s="30"/>
      <c r="G9" s="22"/>
      <c r="H9" s="22"/>
    </row>
    <row r="10">
      <c r="A10" s="18"/>
      <c r="B10" s="31" t="s">
        <v>29</v>
      </c>
      <c r="C10" s="32"/>
      <c r="E10" s="30"/>
      <c r="G10" s="22"/>
      <c r="H10" s="22"/>
    </row>
    <row r="11">
      <c r="A11" s="18"/>
      <c r="B11" s="33">
        <f>B6/30</f>
        <v>9.766666667</v>
      </c>
      <c r="C11" s="34"/>
      <c r="E11" s="30"/>
      <c r="G11" s="22"/>
      <c r="H11" s="22"/>
    </row>
    <row r="12" ht="9.75" customHeight="1">
      <c r="A12" s="18"/>
      <c r="B12" s="35"/>
      <c r="C12" s="35"/>
      <c r="D12" s="36" t="s">
        <v>30</v>
      </c>
      <c r="E12" s="30"/>
      <c r="F12" s="37" t="s">
        <v>31</v>
      </c>
      <c r="H12" s="37"/>
    </row>
    <row r="13" ht="12.0" customHeight="1">
      <c r="A13" s="18"/>
      <c r="B13" s="38"/>
      <c r="C13" s="38"/>
      <c r="D13" s="13"/>
      <c r="E13" s="39"/>
      <c r="F13" s="13"/>
      <c r="G13" s="13"/>
      <c r="H13" s="37"/>
    </row>
    <row r="14">
      <c r="A14" s="40"/>
      <c r="B14" s="38"/>
      <c r="C14" s="38"/>
      <c r="E14" s="41">
        <f>C61</f>
        <v>792</v>
      </c>
      <c r="F14" s="42">
        <f>D34</f>
        <v>1085</v>
      </c>
      <c r="G14" s="22"/>
      <c r="H14" s="22"/>
    </row>
    <row r="15">
      <c r="A15" s="21"/>
      <c r="B15" s="21"/>
      <c r="C15" s="43"/>
      <c r="D15" s="44"/>
      <c r="G15" s="45"/>
      <c r="H15" s="45"/>
    </row>
    <row r="16">
      <c r="A16" s="21"/>
      <c r="B16" s="21"/>
      <c r="C16" s="21"/>
      <c r="F16" s="21"/>
      <c r="G16" s="22"/>
      <c r="H16" s="22"/>
    </row>
    <row r="17">
      <c r="A17" s="21"/>
      <c r="B17" s="21"/>
      <c r="C17" s="21"/>
      <c r="F17" s="21"/>
      <c r="G17" s="22"/>
      <c r="H17" s="22"/>
    </row>
    <row r="18">
      <c r="A18" s="21"/>
      <c r="B18" s="21"/>
      <c r="C18" s="21"/>
      <c r="F18" s="21"/>
      <c r="G18" s="22"/>
      <c r="H18" s="22"/>
    </row>
    <row r="19">
      <c r="A19" s="21"/>
      <c r="B19" s="21"/>
      <c r="C19" s="21"/>
      <c r="F19" s="21"/>
      <c r="G19" s="22"/>
      <c r="H19" s="22"/>
    </row>
    <row r="20">
      <c r="A20" s="21"/>
      <c r="B20" s="21"/>
      <c r="C20" s="21"/>
      <c r="F20" s="21"/>
      <c r="G20" s="22"/>
      <c r="H20" s="22"/>
    </row>
    <row r="21">
      <c r="A21" s="21"/>
      <c r="B21" s="21"/>
      <c r="C21" s="21"/>
      <c r="F21" s="21"/>
      <c r="G21" s="22"/>
      <c r="H21" s="22"/>
    </row>
    <row r="22">
      <c r="A22" s="21"/>
      <c r="B22" s="21"/>
      <c r="C22" s="21"/>
      <c r="F22" s="21"/>
      <c r="G22" s="22"/>
      <c r="H22" s="22"/>
    </row>
    <row r="23">
      <c r="A23" s="21"/>
      <c r="B23" s="21"/>
      <c r="C23" s="21"/>
      <c r="F23" s="21"/>
      <c r="G23" s="22"/>
      <c r="H23" s="22"/>
    </row>
    <row r="24">
      <c r="A24" s="21"/>
      <c r="B24" s="21"/>
      <c r="C24" s="21"/>
      <c r="F24" s="21"/>
      <c r="G24" s="22"/>
      <c r="H24" s="22"/>
    </row>
    <row r="25">
      <c r="A25" s="21"/>
      <c r="B25" s="21"/>
      <c r="C25" s="21"/>
      <c r="F25" s="21"/>
      <c r="G25" s="22"/>
      <c r="H25" s="22"/>
    </row>
    <row r="26">
      <c r="A26" s="21"/>
      <c r="B26" s="21"/>
      <c r="C26" s="21"/>
      <c r="F26" s="21"/>
      <c r="G26" s="22"/>
      <c r="H26" s="22"/>
    </row>
    <row r="27">
      <c r="A27" s="46" t="s">
        <v>32</v>
      </c>
      <c r="B27" s="47"/>
      <c r="C27" s="47"/>
      <c r="D27" s="47"/>
      <c r="E27" s="47"/>
      <c r="F27" s="47"/>
      <c r="G27" s="47"/>
      <c r="H27" s="48"/>
    </row>
    <row r="28">
      <c r="C28" s="49" t="s">
        <v>33</v>
      </c>
      <c r="D28" s="50"/>
      <c r="E28" s="50"/>
      <c r="F28" s="38"/>
    </row>
    <row r="29">
      <c r="A29" s="51" t="b">
        <v>1</v>
      </c>
      <c r="B29" s="52" t="s">
        <v>34</v>
      </c>
      <c r="C29" s="49" t="s">
        <v>35</v>
      </c>
      <c r="D29" s="49"/>
      <c r="E29" s="53" t="s">
        <v>28</v>
      </c>
    </row>
    <row r="30">
      <c r="B30" s="54" t="str">
        <f>if(A29=TRUE, "Tips:", " " )</f>
        <v>Tips:</v>
      </c>
      <c r="C30" s="55" t="str">
        <f>IF(E29="Weekly","Week 1", If(E29="Bi-Weekly", "Week 1", If(E29="Monthly", "Monthly", "please select a paycheck type")))</f>
        <v>Week 1</v>
      </c>
      <c r="D30" s="55">
        <v>250.0</v>
      </c>
      <c r="F30" s="54"/>
      <c r="G30" s="38"/>
      <c r="H30" s="38"/>
    </row>
    <row r="31">
      <c r="B31" s="56">
        <v>0.0</v>
      </c>
      <c r="C31" s="55" t="str">
        <f>IF(E29="Weekly","Week 2", If(E29="Bi-Weekly", "Week 2", If(E29="Monthly", "", "please select a paycheck type")))</f>
        <v>Week 2</v>
      </c>
      <c r="D31" s="55">
        <v>250.0</v>
      </c>
      <c r="G31" s="38"/>
      <c r="H31" s="38"/>
    </row>
    <row r="32">
      <c r="B32" s="56">
        <v>9.0</v>
      </c>
      <c r="C32" s="55" t="str">
        <f>IF(E29="Weekly","Week 3", If(E29="Bi-Weekly", " ", If(E29="Monthly", "", "please select a paycheck type")))</f>
        <v>Week 3</v>
      </c>
      <c r="D32" s="55">
        <v>250.0</v>
      </c>
      <c r="G32" s="38"/>
      <c r="H32" s="38"/>
    </row>
    <row r="33">
      <c r="B33" s="56">
        <v>76.0</v>
      </c>
      <c r="C33" s="55" t="str">
        <f>IF(E29="Weekly","Week 4", If(E29="Bi-Weekly", " ", If(E29="Monthly", "", "please select a paycheck type")))</f>
        <v>Week 4</v>
      </c>
      <c r="D33" s="55">
        <v>250.0</v>
      </c>
      <c r="G33" s="38"/>
      <c r="H33" s="38"/>
    </row>
    <row r="34">
      <c r="C34" s="57" t="s">
        <v>36</v>
      </c>
      <c r="D34" s="58">
        <f>IF(A29=TRUE,SUM(B31:B33)+If(E29="Weekly", SUM(D30:D33), If(E29="Bi-Weekly", SUM(D30:D31), If(E29="Monthly", SUM(D30),0))),If(E29="Weekly", SUM(D30:D33), If(E29="Bi-Weekly", SUM(D30:D31), If(E29="Monthly", SUM(D30),0))) )</f>
        <v>1085</v>
      </c>
      <c r="E34" s="59"/>
      <c r="G34" s="38"/>
      <c r="H34" s="38"/>
    </row>
    <row r="35">
      <c r="F35" s="60"/>
      <c r="G35" s="38"/>
      <c r="H35" s="38"/>
    </row>
    <row r="36">
      <c r="A36" s="61" t="s">
        <v>12</v>
      </c>
      <c r="B36" s="62"/>
      <c r="C36" s="62"/>
      <c r="D36" s="62"/>
      <c r="E36" s="62"/>
      <c r="F36" s="62"/>
      <c r="G36" s="62"/>
      <c r="H36" s="4"/>
    </row>
    <row r="37">
      <c r="A37" s="18"/>
      <c r="B37" s="63" t="s">
        <v>37</v>
      </c>
      <c r="C37" s="50"/>
      <c r="E37" s="63" t="s">
        <v>38</v>
      </c>
      <c r="F37" s="50"/>
      <c r="G37" s="38"/>
      <c r="H37" s="38"/>
    </row>
    <row r="38">
      <c r="A38" s="18"/>
      <c r="B38" s="64" t="s">
        <v>39</v>
      </c>
      <c r="C38" s="65">
        <v>5.0</v>
      </c>
      <c r="E38" s="64" t="s">
        <v>40</v>
      </c>
      <c r="F38" s="65">
        <v>50.0</v>
      </c>
      <c r="G38" s="38"/>
      <c r="H38" s="38"/>
    </row>
    <row r="39">
      <c r="A39" s="18"/>
      <c r="B39" s="64" t="s">
        <v>41</v>
      </c>
      <c r="C39" s="65">
        <v>5.0</v>
      </c>
      <c r="E39" s="64" t="s">
        <v>42</v>
      </c>
      <c r="F39" s="65">
        <v>5.0</v>
      </c>
      <c r="G39" s="38"/>
      <c r="H39" s="38"/>
    </row>
    <row r="40">
      <c r="A40" s="64"/>
      <c r="B40" s="64" t="s">
        <v>43</v>
      </c>
      <c r="C40" s="65">
        <v>5.0</v>
      </c>
      <c r="E40" s="64" t="s">
        <v>44</v>
      </c>
      <c r="F40" s="65">
        <v>5.0</v>
      </c>
      <c r="G40" s="38"/>
      <c r="H40" s="38"/>
    </row>
    <row r="41">
      <c r="A41" s="64"/>
      <c r="C41" s="66"/>
      <c r="D41" s="67"/>
      <c r="E41" s="64" t="s">
        <v>45</v>
      </c>
      <c r="F41" s="65">
        <v>50.0</v>
      </c>
      <c r="G41" s="38"/>
      <c r="H41" s="38"/>
    </row>
    <row r="42">
      <c r="A42" s="64"/>
      <c r="C42" s="66"/>
      <c r="D42" s="67"/>
      <c r="E42" s="68" t="s">
        <v>46</v>
      </c>
      <c r="F42" s="65">
        <v>5.0</v>
      </c>
      <c r="G42" s="38"/>
      <c r="H42" s="38"/>
    </row>
    <row r="43">
      <c r="A43" s="60"/>
      <c r="B43" s="60"/>
      <c r="C43" s="69"/>
      <c r="D43" s="67"/>
      <c r="E43" s="64" t="s">
        <v>47</v>
      </c>
      <c r="F43" s="65">
        <v>5.0</v>
      </c>
      <c r="G43" s="38"/>
      <c r="H43" s="38"/>
    </row>
    <row r="44">
      <c r="A44" s="18"/>
      <c r="B44" s="63" t="s">
        <v>48</v>
      </c>
      <c r="C44" s="50"/>
      <c r="D44" s="60"/>
      <c r="E44" s="64" t="s">
        <v>49</v>
      </c>
      <c r="F44" s="65">
        <v>5.0</v>
      </c>
      <c r="G44" s="38"/>
      <c r="H44" s="38"/>
    </row>
    <row r="45">
      <c r="A45" s="64"/>
      <c r="B45" s="64" t="s">
        <v>50</v>
      </c>
      <c r="C45" s="65">
        <v>5.0</v>
      </c>
      <c r="D45" s="60"/>
      <c r="E45" s="64" t="s">
        <v>51</v>
      </c>
      <c r="F45" s="65">
        <v>5.0</v>
      </c>
      <c r="G45" s="22"/>
      <c r="H45" s="22"/>
    </row>
    <row r="46">
      <c r="A46" s="64"/>
      <c r="B46" s="64" t="s">
        <v>52</v>
      </c>
      <c r="C46" s="65">
        <v>5.0</v>
      </c>
      <c r="E46" s="64" t="s">
        <v>53</v>
      </c>
      <c r="F46" s="65">
        <v>5.0</v>
      </c>
      <c r="G46" s="22"/>
      <c r="H46" s="22"/>
    </row>
    <row r="47">
      <c r="A47" s="60"/>
      <c r="B47" s="64" t="s">
        <v>54</v>
      </c>
      <c r="C47" s="70">
        <v>15.0</v>
      </c>
      <c r="E47" s="64"/>
      <c r="F47" s="65"/>
      <c r="G47" s="22"/>
      <c r="H47" s="22"/>
    </row>
    <row r="48">
      <c r="A48" s="60"/>
      <c r="B48" s="64" t="s">
        <v>55</v>
      </c>
      <c r="C48" s="70">
        <v>5.0</v>
      </c>
      <c r="D48" s="60"/>
      <c r="E48" s="67"/>
      <c r="F48" s="65"/>
      <c r="G48" s="22"/>
      <c r="H48" s="22"/>
    </row>
    <row r="49">
      <c r="A49" s="60"/>
      <c r="B49" s="64" t="s">
        <v>56</v>
      </c>
      <c r="C49" s="70">
        <v>5.0</v>
      </c>
      <c r="D49" s="60"/>
      <c r="E49" s="67"/>
      <c r="F49" s="65"/>
      <c r="G49" s="22"/>
      <c r="H49" s="22"/>
    </row>
    <row r="50">
      <c r="A50" s="60"/>
      <c r="B50" s="67"/>
      <c r="C50" s="71"/>
      <c r="D50" s="60"/>
      <c r="E50" s="67"/>
      <c r="F50" s="65"/>
      <c r="G50" s="22"/>
      <c r="H50" s="22"/>
    </row>
    <row r="51">
      <c r="A51" s="18"/>
      <c r="C51" s="66"/>
      <c r="D51" s="60"/>
      <c r="E51" s="67"/>
      <c r="F51" s="65"/>
      <c r="G51" s="22"/>
      <c r="H51" s="22" t="b">
        <f>'Credit Card'!D4</f>
        <v>0</v>
      </c>
    </row>
    <row r="52">
      <c r="A52" s="64"/>
      <c r="B52" s="63" t="s">
        <v>16</v>
      </c>
      <c r="C52" s="50"/>
      <c r="D52" s="72"/>
      <c r="E52" s="67"/>
      <c r="F52" s="65"/>
      <c r="G52" s="22"/>
      <c r="H52" s="22"/>
    </row>
    <row r="53">
      <c r="A53" s="64"/>
      <c r="B53" s="73" t="str">
        <f>IF('Credit Card'!B30&gt;0, "Monthly Payment:","Please fill out the credit card tab!")</f>
        <v>Monthly Payment:</v>
      </c>
      <c r="D53" s="60"/>
      <c r="E53" s="67"/>
      <c r="F53" s="65"/>
      <c r="G53" s="22"/>
      <c r="H53" s="22"/>
    </row>
    <row r="54">
      <c r="A54" s="64"/>
      <c r="B54" s="74">
        <f>IF('Credit Card'!B30&gt;0, 'Credit Card'!B30, " ")</f>
        <v>90</v>
      </c>
      <c r="C54" s="75"/>
      <c r="D54" s="60"/>
      <c r="E54" s="67"/>
      <c r="F54" s="65"/>
      <c r="G54" s="22"/>
      <c r="H54" s="22"/>
    </row>
    <row r="55">
      <c r="A55" s="64"/>
      <c r="B55" s="1"/>
      <c r="D55" s="60"/>
      <c r="E55" s="67"/>
      <c r="F55" s="65"/>
      <c r="G55" s="22"/>
      <c r="H55" s="22"/>
    </row>
    <row r="56">
      <c r="A56" s="64"/>
      <c r="B56" s="1"/>
      <c r="D56" s="60"/>
      <c r="E56" s="67"/>
      <c r="F56" s="65"/>
      <c r="G56" s="22"/>
      <c r="H56" s="22"/>
    </row>
    <row r="57">
      <c r="A57" s="60"/>
      <c r="B57" s="63" t="s">
        <v>57</v>
      </c>
      <c r="C57" s="50"/>
      <c r="D57" s="60"/>
      <c r="E57" s="63" t="str">
        <f>if('Large Purchase Calculator'!B15=TRUE,"Big Purchase!", " ")</f>
        <v>Big Purchase!</v>
      </c>
      <c r="F57" s="50"/>
      <c r="G57" s="22"/>
      <c r="H57" s="22"/>
    </row>
    <row r="58">
      <c r="A58" s="18"/>
      <c r="B58" s="76" t="s">
        <v>58</v>
      </c>
      <c r="C58" s="77">
        <v>0.2</v>
      </c>
      <c r="D58" s="60"/>
      <c r="E58" s="67" t="str">
        <f>if('Large Purchase Calculator'!B15=TRUE,'Large Purchase Calculator'!B6," ")</f>
        <v>Cool Thing</v>
      </c>
      <c r="F58" s="65">
        <f>if('Large Purchase Calculator'!B15=TRUE,'Large Purchase Calculator'!B14," ")</f>
        <v>300</v>
      </c>
      <c r="G58" s="22"/>
      <c r="H58" s="22"/>
    </row>
    <row r="59">
      <c r="A59" s="64"/>
      <c r="B59" s="78" t="s">
        <v>59</v>
      </c>
      <c r="C59" s="78">
        <f>(C58)*D34</f>
        <v>217</v>
      </c>
      <c r="D59" s="60"/>
      <c r="E59" s="79" t="s">
        <v>60</v>
      </c>
      <c r="G59" s="22"/>
      <c r="H59" s="22"/>
    </row>
    <row r="60">
      <c r="A60" s="80"/>
      <c r="B60" s="1"/>
      <c r="G60" s="22"/>
      <c r="H60" s="22"/>
    </row>
    <row r="61">
      <c r="A61" s="81"/>
      <c r="B61" s="82" t="s">
        <v>36</v>
      </c>
      <c r="C61" s="83">
        <f>Sum(C38:C43,C45:C51,C59,F38:F56,F57:F59,B54:C56)</f>
        <v>792</v>
      </c>
      <c r="D61" s="59"/>
      <c r="E61" s="59"/>
      <c r="F61" s="59"/>
      <c r="G61" s="22"/>
      <c r="H61" s="22"/>
    </row>
    <row r="62">
      <c r="A62" s="21"/>
      <c r="B62" s="21"/>
      <c r="C62" s="21"/>
      <c r="D62" s="21"/>
      <c r="G62" s="22"/>
      <c r="H62" s="22"/>
    </row>
  </sheetData>
  <mergeCells count="32">
    <mergeCell ref="B10:C10"/>
    <mergeCell ref="B11:C11"/>
    <mergeCell ref="B2:F3"/>
    <mergeCell ref="B5:C5"/>
    <mergeCell ref="E5:E11"/>
    <mergeCell ref="F5:F11"/>
    <mergeCell ref="B6:C6"/>
    <mergeCell ref="B7:C7"/>
    <mergeCell ref="B8:C8"/>
    <mergeCell ref="D12:E13"/>
    <mergeCell ref="F12:G13"/>
    <mergeCell ref="A27:G27"/>
    <mergeCell ref="C28:E28"/>
    <mergeCell ref="D30:E30"/>
    <mergeCell ref="D31:E31"/>
    <mergeCell ref="D32:E32"/>
    <mergeCell ref="D33:E33"/>
    <mergeCell ref="D34:E34"/>
    <mergeCell ref="A36:G36"/>
    <mergeCell ref="B37:C37"/>
    <mergeCell ref="E37:F37"/>
    <mergeCell ref="B44:C44"/>
    <mergeCell ref="B52:C52"/>
    <mergeCell ref="B60:F60"/>
    <mergeCell ref="C61:F61"/>
    <mergeCell ref="B53:C53"/>
    <mergeCell ref="B54:C54"/>
    <mergeCell ref="B55:C55"/>
    <mergeCell ref="B56:C56"/>
    <mergeCell ref="B57:C57"/>
    <mergeCell ref="E57:F57"/>
    <mergeCell ref="E59:F59"/>
  </mergeCells>
  <conditionalFormatting sqref="B31">
    <cfRule type="expression" dxfId="0" priority="1">
      <formula>A29=FALSE</formula>
    </cfRule>
  </conditionalFormatting>
  <conditionalFormatting sqref="B32">
    <cfRule type="expression" dxfId="0" priority="2">
      <formula>A29=FALSE</formula>
    </cfRule>
  </conditionalFormatting>
  <conditionalFormatting sqref="B33">
    <cfRule type="expression" dxfId="0" priority="3">
      <formula>A29=FALSE</formula>
    </cfRule>
  </conditionalFormatting>
  <conditionalFormatting sqref="B52:C55 E57:F57">
    <cfRule type="expression" dxfId="1" priority="4">
      <formula>H51=TRUE</formula>
    </cfRule>
  </conditionalFormatting>
  <conditionalFormatting sqref="B53:C53">
    <cfRule type="expression" dxfId="2" priority="5">
      <formula>H51=TRUE</formula>
    </cfRule>
  </conditionalFormatting>
  <conditionalFormatting sqref="B54:C54">
    <cfRule type="expression" dxfId="1" priority="6">
      <formula>H51=TRUE</formula>
    </cfRule>
  </conditionalFormatting>
  <conditionalFormatting sqref="B55:C55">
    <cfRule type="expression" dxfId="1" priority="7">
      <formula>H51=TRUE</formula>
    </cfRule>
  </conditionalFormatting>
  <dataValidations>
    <dataValidation type="list" allowBlank="1" showInputMessage="1" prompt="Click and select a value" sqref="C58">
      <formula1>'Hidden list and Figures'!$F$3:$F$76</formula1>
    </dataValidation>
    <dataValidation type="list" allowBlank="1" sqref="E29">
      <formula1>'Hidden list and Figures'!$A$12:$A$14</formula1>
    </dataValidation>
  </dataValidations>
  <drawing r:id="rId1"/>
  <extLst>
    <ext uri="{05C60535-1F16-4fd2-B633-F4F36F0B64E0}">
      <x14:sparklineGroups>
        <x14:sparklineGroup manualMin="0.0" type="column" displayEmptyCellsAs="gap" minAxisType="custom">
          <x14:colorSeries rgb="FF000000"/>
          <x14:sparklines>
            <x14:sparkline>
              <xm:f>Budget!D34</xm:f>
              <xm:sqref>F5</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showGridLines="0" workbookViewId="0"/>
  </sheetViews>
  <sheetFormatPr customHeight="1" defaultColWidth="12.63" defaultRowHeight="15.75"/>
  <cols>
    <col customWidth="1" min="1" max="1" width="21.75"/>
    <col customWidth="1" min="2" max="6" width="19.38"/>
  </cols>
  <sheetData>
    <row r="2">
      <c r="A2" s="84" t="s">
        <v>61</v>
      </c>
    </row>
    <row r="4">
      <c r="B4" s="85" t="s">
        <v>62</v>
      </c>
      <c r="C4" s="86"/>
      <c r="D4" s="87" t="b">
        <v>0</v>
      </c>
      <c r="E4" s="87"/>
      <c r="F4" s="87"/>
    </row>
    <row r="5">
      <c r="D5" s="88"/>
      <c r="E5" s="88"/>
      <c r="F5" s="88"/>
    </row>
    <row r="6">
      <c r="A6" s="51"/>
      <c r="B6" s="89"/>
      <c r="D6" s="90" t="s">
        <v>63</v>
      </c>
      <c r="E6" s="90" t="s">
        <v>64</v>
      </c>
      <c r="F6" s="90" t="s">
        <v>65</v>
      </c>
    </row>
    <row r="7">
      <c r="A7" s="51"/>
      <c r="B7" s="89" t="s">
        <v>66</v>
      </c>
      <c r="D7" s="91">
        <v>10000.0</v>
      </c>
      <c r="E7" s="91">
        <v>2000.0</v>
      </c>
      <c r="F7" s="91">
        <v>10000.0</v>
      </c>
    </row>
    <row r="8">
      <c r="A8" s="51"/>
      <c r="B8" s="89" t="s">
        <v>67</v>
      </c>
      <c r="D8" s="92">
        <v>0.1</v>
      </c>
      <c r="E8" s="92">
        <v>0.1</v>
      </c>
      <c r="F8" s="92">
        <v>0.1</v>
      </c>
    </row>
    <row r="9">
      <c r="A9" s="51"/>
      <c r="B9" s="93" t="s">
        <v>68</v>
      </c>
      <c r="D9" s="94">
        <v>23.0</v>
      </c>
      <c r="E9" s="94">
        <v>35.0</v>
      </c>
      <c r="F9" s="94">
        <v>35.0</v>
      </c>
    </row>
    <row r="10">
      <c r="G10" s="51"/>
    </row>
    <row r="12">
      <c r="A12" s="51"/>
      <c r="B12" s="49" t="s">
        <v>69</v>
      </c>
      <c r="C12" s="50"/>
      <c r="D12" s="50"/>
      <c r="E12" s="50"/>
      <c r="F12" s="50"/>
    </row>
    <row r="13">
      <c r="B13" s="95" t="str">
        <f>D6</f>
        <v>Card 1</v>
      </c>
      <c r="D13" s="95" t="str">
        <f t="shared" ref="D13:E13" si="1">E6</f>
        <v>Card 2</v>
      </c>
      <c r="E13" s="95" t="str">
        <f t="shared" si="1"/>
        <v>Card 3</v>
      </c>
    </row>
    <row r="14">
      <c r="B14" s="96" t="str">
        <f>IF(B20=TRUE, iferror((ROUNDUP(NPER(D8/12,-B22,D7,0),0)),"N/A"),iferror((ROUNDUP(NPER(D8/12,-D9,D7,0),0)),"N/A")             )</f>
        <v>N/A</v>
      </c>
      <c r="D14" s="96">
        <f t="shared" ref="D14:E14" si="2">IF(D20=TRUE, iferror((ROUNDUP(NPER(E8/12,-D22,E7,0),0)),"N/A"),iferror((ROUNDUP(NPER(E8/12,-E9,E7,0),0)),"N/A")             )</f>
        <v>78</v>
      </c>
      <c r="E14" s="96" t="str">
        <f t="shared" si="2"/>
        <v>N/A</v>
      </c>
      <c r="G14" s="96"/>
    </row>
    <row r="15">
      <c r="A15" s="51"/>
      <c r="B15" s="49" t="s">
        <v>70</v>
      </c>
      <c r="C15" s="50"/>
      <c r="D15" s="50"/>
      <c r="E15" s="50"/>
      <c r="F15" s="50"/>
    </row>
    <row r="16">
      <c r="A16" s="97"/>
      <c r="B16" s="95" t="str">
        <f>D6</f>
        <v>Card 1</v>
      </c>
      <c r="D16" s="95" t="str">
        <f t="shared" ref="D16:E16" si="3">E6</f>
        <v>Card 2</v>
      </c>
      <c r="E16" s="95" t="str">
        <f t="shared" si="3"/>
        <v>Card 3</v>
      </c>
    </row>
    <row r="17">
      <c r="A17" s="97"/>
      <c r="B17" s="95" t="str">
        <f>IF(B20=TRUE, (iferror(((NPER(D8/12,-B22,D7,0)*B22)-D7),"N/A")),(iferror(((NPER(D8/12,-D9,D7,0)*D9)-D7),"N/A")))</f>
        <v>N/A</v>
      </c>
      <c r="D17" s="95">
        <f t="shared" ref="D17:E17" si="4">IF(D20=TRUE, (iferror(((NPER(E8/12,-D22,E7,0)*D22)-E7),"N/A")),(iferror(((NPER(E8/12,-E9,E7,0)*E9)-E7),"N/A")))</f>
        <v>727.1344166</v>
      </c>
      <c r="E17" s="95" t="str">
        <f t="shared" si="4"/>
        <v>N/A</v>
      </c>
      <c r="G17" s="96"/>
    </row>
    <row r="18">
      <c r="B18" s="49" t="s">
        <v>71</v>
      </c>
      <c r="C18" s="50"/>
      <c r="D18" s="50"/>
      <c r="E18" s="50"/>
      <c r="F18" s="50"/>
    </row>
    <row r="19">
      <c r="B19" s="95" t="str">
        <f>D6</f>
        <v>Card 1</v>
      </c>
      <c r="D19" s="95" t="str">
        <f t="shared" ref="D19:E19" si="5">E6</f>
        <v>Card 2</v>
      </c>
      <c r="E19" s="95" t="str">
        <f t="shared" si="5"/>
        <v>Card 3</v>
      </c>
    </row>
    <row r="20">
      <c r="B20" s="51" t="b">
        <v>1</v>
      </c>
      <c r="D20" s="96" t="b">
        <v>0</v>
      </c>
      <c r="E20" s="51" t="b">
        <v>0</v>
      </c>
    </row>
    <row r="21">
      <c r="B21" s="40" t="str">
        <f>IF(B20=TRUE,"How much  are you paying monthly?",IF(D20=TRUE ,"How much  are you paying monthly?",IF(E20=TRUE,"How much  are you paying monthly?"," ")))</f>
        <v>How much  are you paying monthly?</v>
      </c>
    </row>
    <row r="22">
      <c r="B22" s="98">
        <v>20.0</v>
      </c>
      <c r="C22" s="99"/>
      <c r="D22" s="100">
        <v>0.0</v>
      </c>
      <c r="E22" s="100">
        <v>0.0</v>
      </c>
      <c r="F22" s="101"/>
    </row>
    <row r="23">
      <c r="B23" s="102"/>
      <c r="C23" s="103"/>
      <c r="D23" s="103"/>
      <c r="E23" s="103"/>
      <c r="F23" s="104"/>
    </row>
    <row r="24">
      <c r="B24" s="105"/>
    </row>
    <row r="25">
      <c r="B25" s="105" t="s">
        <v>72</v>
      </c>
    </row>
    <row r="28">
      <c r="B28" s="105" t="s">
        <v>73</v>
      </c>
    </row>
    <row r="29">
      <c r="B29" s="105"/>
    </row>
    <row r="30" hidden="1">
      <c r="B30" s="106">
        <f>SUM((IF(B20=TRUE,B22,D9)),(IF(D20=TRUE,D22,E9)),(If(E20=TRUE,E22,F9)))</f>
        <v>90</v>
      </c>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sheetData>
  <mergeCells count="24">
    <mergeCell ref="E13:F13"/>
    <mergeCell ref="E14:F14"/>
    <mergeCell ref="E16:F16"/>
    <mergeCell ref="E17:F17"/>
    <mergeCell ref="A2:G3"/>
    <mergeCell ref="B7:C7"/>
    <mergeCell ref="B8:C8"/>
    <mergeCell ref="B9:C9"/>
    <mergeCell ref="B12:F12"/>
    <mergeCell ref="B13:C13"/>
    <mergeCell ref="B15:F15"/>
    <mergeCell ref="E20:F20"/>
    <mergeCell ref="B21:F21"/>
    <mergeCell ref="B22:C23"/>
    <mergeCell ref="D22:D23"/>
    <mergeCell ref="E22:F23"/>
    <mergeCell ref="B25:F27"/>
    <mergeCell ref="B14:C14"/>
    <mergeCell ref="B16:C16"/>
    <mergeCell ref="B17:C17"/>
    <mergeCell ref="B18:F18"/>
    <mergeCell ref="B19:C19"/>
    <mergeCell ref="E19:F19"/>
    <mergeCell ref="B20:C20"/>
  </mergeCells>
  <conditionalFormatting sqref="B22:C23">
    <cfRule type="expression" dxfId="3" priority="1">
      <formula>B20=FALSE</formula>
    </cfRule>
  </conditionalFormatting>
  <conditionalFormatting sqref="D22:D23">
    <cfRule type="expression" dxfId="0" priority="2">
      <formula>D20=FALSE</formula>
    </cfRule>
  </conditionalFormatting>
  <conditionalFormatting sqref="E22:F23">
    <cfRule type="expression" dxfId="0" priority="3">
      <formula>E20=FALSE</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27BA0"/>
    <outlinePr summaryBelow="0" summaryRight="0"/>
  </sheetPr>
  <sheetViews>
    <sheetView showGridLines="0" workbookViewId="0"/>
  </sheetViews>
  <sheetFormatPr customHeight="1" defaultColWidth="12.63" defaultRowHeight="15.75"/>
  <cols>
    <col customWidth="1" min="2" max="2" width="14.5"/>
  </cols>
  <sheetData>
    <row r="1">
      <c r="A1" s="107"/>
      <c r="B1" s="107"/>
      <c r="C1" s="107"/>
      <c r="D1" s="107"/>
      <c r="E1" s="107"/>
    </row>
    <row r="2">
      <c r="A2" s="108" t="s">
        <v>74</v>
      </c>
    </row>
    <row r="4">
      <c r="B4" s="1"/>
      <c r="C4" s="1"/>
      <c r="D4" s="1"/>
    </row>
    <row r="5">
      <c r="B5" s="63" t="s">
        <v>75</v>
      </c>
      <c r="C5" s="50"/>
      <c r="D5" s="50"/>
    </row>
    <row r="6">
      <c r="B6" s="96" t="s">
        <v>76</v>
      </c>
    </row>
    <row r="7">
      <c r="B7" s="63" t="s">
        <v>77</v>
      </c>
      <c r="C7" s="50"/>
      <c r="D7" s="50"/>
    </row>
    <row r="8">
      <c r="B8" s="96">
        <v>300.0</v>
      </c>
    </row>
    <row r="9">
      <c r="B9" s="63" t="s">
        <v>78</v>
      </c>
      <c r="C9" s="50"/>
      <c r="D9" s="50"/>
    </row>
    <row r="10">
      <c r="B10" s="96">
        <v>1.0</v>
      </c>
    </row>
    <row r="11">
      <c r="B11" s="109"/>
      <c r="C11" s="109"/>
      <c r="D11" s="109"/>
    </row>
    <row r="12">
      <c r="B12" s="105" t="s">
        <v>79</v>
      </c>
      <c r="C12" s="110">
        <v>43192.0</v>
      </c>
    </row>
    <row r="13">
      <c r="B13" s="63" t="s">
        <v>80</v>
      </c>
      <c r="C13" s="50"/>
      <c r="D13" s="50"/>
    </row>
    <row r="14">
      <c r="B14" s="109">
        <f>B8/B10</f>
        <v>300</v>
      </c>
    </row>
    <row r="15">
      <c r="B15" s="51" t="b">
        <v>1</v>
      </c>
      <c r="C15" s="17" t="s">
        <v>81</v>
      </c>
    </row>
    <row r="24" ht="53.25" customHeight="1"/>
    <row r="25" ht="27.0" customHeight="1">
      <c r="A25" s="111" t="str">
        <f>if(B15=TRUE,"!", " " )</f>
        <v>!</v>
      </c>
      <c r="B25" s="73" t="str">
        <f>if(B15=TRUE,"Your budget has been automatically adjusted to add this expense! please go check your budget!", " " )</f>
        <v>Your budget has been automatically adjusted to add this expense! please go check your budget!</v>
      </c>
      <c r="E25" s="112" t="str">
        <f>if(B15=TRUE,"!", " " )</f>
        <v>!</v>
      </c>
    </row>
  </sheetData>
  <mergeCells count="12">
    <mergeCell ref="C12:D12"/>
    <mergeCell ref="B13:D13"/>
    <mergeCell ref="B14:D14"/>
    <mergeCell ref="C15:D15"/>
    <mergeCell ref="B25:D25"/>
    <mergeCell ref="A2:E3"/>
    <mergeCell ref="B5:D5"/>
    <mergeCell ref="B6:D6"/>
    <mergeCell ref="B7:D7"/>
    <mergeCell ref="B8:D8"/>
    <mergeCell ref="B9:D9"/>
    <mergeCell ref="B10:D10"/>
  </mergeCells>
  <conditionalFormatting sqref="B5:C5 B7:C7 B9:C9 B13:C13">
    <cfRule type="expression" dxfId="1" priority="1">
      <formula>#REF!=TRUE</formula>
    </cfRule>
  </conditionalFormatting>
  <dataValidations>
    <dataValidation type="list" allowBlank="1" sqref="B10">
      <formula1>'Hidden list and Figures'!$G$3:$G$26</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1" width="11.63"/>
    <col customWidth="1" min="6" max="6" width="13.25"/>
  </cols>
  <sheetData>
    <row r="1">
      <c r="A1" s="113" t="s">
        <v>82</v>
      </c>
    </row>
    <row r="2">
      <c r="A2" s="114"/>
      <c r="B2" s="114"/>
      <c r="C2" s="114"/>
      <c r="D2" s="114"/>
      <c r="E2" s="114"/>
      <c r="F2" s="114"/>
    </row>
    <row r="3">
      <c r="A3" s="115"/>
      <c r="B3" s="115"/>
      <c r="C3" s="115"/>
      <c r="D3" s="116"/>
      <c r="E3" s="115"/>
      <c r="F3" s="115"/>
    </row>
    <row r="4">
      <c r="A4" s="115"/>
      <c r="B4" s="115"/>
      <c r="C4" s="115"/>
      <c r="D4" s="116"/>
      <c r="E4" s="115"/>
      <c r="F4" s="115"/>
    </row>
    <row r="5">
      <c r="A5" s="115"/>
      <c r="B5" s="115"/>
      <c r="C5" s="115"/>
      <c r="D5" s="116"/>
      <c r="E5" s="115"/>
      <c r="F5" s="115"/>
    </row>
    <row r="6">
      <c r="A6" s="115"/>
      <c r="B6" s="115"/>
      <c r="C6" s="115"/>
      <c r="D6" s="116"/>
      <c r="E6" s="115"/>
      <c r="F6" s="115"/>
    </row>
    <row r="7">
      <c r="A7" s="115"/>
      <c r="B7" s="115"/>
      <c r="C7" s="115"/>
      <c r="D7" s="116"/>
      <c r="E7" s="115"/>
      <c r="F7" s="115"/>
    </row>
    <row r="8">
      <c r="A8" s="115"/>
      <c r="B8" s="115"/>
      <c r="C8" s="115"/>
      <c r="D8" s="116"/>
      <c r="E8" s="115"/>
      <c r="F8" s="115"/>
    </row>
    <row r="9">
      <c r="A9" s="115"/>
      <c r="B9" s="115"/>
      <c r="C9" s="115"/>
      <c r="D9" s="116"/>
      <c r="E9" s="115"/>
      <c r="F9" s="115"/>
    </row>
    <row r="10">
      <c r="A10" s="115"/>
      <c r="B10" s="115"/>
      <c r="C10" s="115"/>
      <c r="D10" s="116"/>
      <c r="E10" s="115"/>
      <c r="F10" s="115"/>
    </row>
    <row r="11">
      <c r="A11" s="115"/>
      <c r="B11" s="115"/>
      <c r="C11" s="115"/>
      <c r="D11" s="116"/>
      <c r="E11" s="115"/>
      <c r="F11" s="115"/>
    </row>
    <row r="12">
      <c r="A12" s="115"/>
      <c r="B12" s="115"/>
      <c r="C12" s="115"/>
      <c r="D12" s="116"/>
      <c r="E12" s="115"/>
      <c r="F12" s="115"/>
    </row>
    <row r="13">
      <c r="A13" s="115"/>
      <c r="B13" s="115"/>
      <c r="C13" s="115"/>
      <c r="D13" s="116"/>
      <c r="E13" s="115"/>
      <c r="F13" s="115"/>
    </row>
    <row r="14">
      <c r="A14" s="115"/>
      <c r="B14" s="115"/>
      <c r="C14" s="115"/>
      <c r="D14" s="116"/>
      <c r="E14" s="115"/>
      <c r="F14" s="115"/>
    </row>
    <row r="15">
      <c r="A15" s="117"/>
      <c r="B15" s="118" t="s">
        <v>83</v>
      </c>
      <c r="C15" s="118" t="s">
        <v>84</v>
      </c>
      <c r="D15" s="119" t="s">
        <v>85</v>
      </c>
      <c r="E15" s="118" t="s">
        <v>86</v>
      </c>
      <c r="F15" s="117"/>
    </row>
    <row r="16">
      <c r="A16" s="120"/>
      <c r="B16" s="121"/>
      <c r="C16" s="122"/>
      <c r="D16" s="123"/>
      <c r="E16" s="123"/>
      <c r="F16" s="120"/>
    </row>
    <row r="17">
      <c r="A17" s="120"/>
      <c r="B17" s="121"/>
      <c r="C17" s="122"/>
      <c r="D17" s="123"/>
      <c r="E17" s="123"/>
      <c r="F17" s="120"/>
    </row>
    <row r="18">
      <c r="A18" s="120"/>
      <c r="B18" s="121"/>
      <c r="C18" s="122"/>
      <c r="D18" s="123"/>
      <c r="E18" s="123"/>
      <c r="F18" s="120"/>
    </row>
    <row r="19">
      <c r="A19" s="120"/>
      <c r="B19" s="121"/>
      <c r="C19" s="122"/>
      <c r="D19" s="123"/>
      <c r="E19" s="123"/>
      <c r="F19" s="120"/>
    </row>
    <row r="20">
      <c r="A20" s="120"/>
      <c r="B20" s="121"/>
      <c r="C20" s="122"/>
      <c r="D20" s="123"/>
      <c r="E20" s="123"/>
      <c r="F20" s="120"/>
    </row>
    <row r="21">
      <c r="A21" s="120"/>
      <c r="B21" s="121"/>
      <c r="C21" s="122"/>
      <c r="D21" s="123"/>
      <c r="E21" s="123"/>
      <c r="F21" s="120"/>
    </row>
    <row r="22">
      <c r="A22" s="120"/>
      <c r="B22" s="121"/>
      <c r="C22" s="122"/>
      <c r="D22" s="123"/>
      <c r="E22" s="123"/>
      <c r="F22" s="120"/>
    </row>
    <row r="23">
      <c r="A23" s="120"/>
      <c r="B23" s="121"/>
      <c r="C23" s="122"/>
      <c r="D23" s="123"/>
      <c r="E23" s="123"/>
      <c r="F23" s="120"/>
    </row>
    <row r="24">
      <c r="A24" s="120"/>
      <c r="B24" s="121"/>
      <c r="C24" s="122"/>
      <c r="D24" s="123"/>
      <c r="E24" s="123"/>
      <c r="F24" s="120"/>
    </row>
    <row r="25">
      <c r="A25" s="120"/>
      <c r="B25" s="121"/>
      <c r="C25" s="122"/>
      <c r="D25" s="123"/>
      <c r="E25" s="123"/>
      <c r="F25" s="120"/>
    </row>
    <row r="26">
      <c r="A26" s="120"/>
      <c r="B26" s="121"/>
      <c r="C26" s="122"/>
      <c r="D26" s="123"/>
      <c r="E26" s="123"/>
      <c r="F26" s="120"/>
    </row>
    <row r="27">
      <c r="A27" s="120"/>
      <c r="B27" s="121"/>
      <c r="C27" s="122"/>
      <c r="D27" s="123"/>
      <c r="E27" s="123"/>
      <c r="F27" s="120"/>
    </row>
    <row r="28">
      <c r="A28" s="120"/>
      <c r="B28" s="121"/>
      <c r="C28" s="122"/>
      <c r="D28" s="123"/>
      <c r="E28" s="123"/>
      <c r="F28" s="120"/>
    </row>
    <row r="29">
      <c r="A29" s="120"/>
      <c r="B29" s="121"/>
      <c r="C29" s="122"/>
      <c r="D29" s="123"/>
      <c r="E29" s="123"/>
      <c r="F29" s="120"/>
    </row>
    <row r="30">
      <c r="A30" s="120"/>
      <c r="B30" s="121"/>
      <c r="C30" s="122"/>
      <c r="D30" s="123"/>
      <c r="E30" s="123"/>
      <c r="F30" s="120"/>
    </row>
    <row r="31">
      <c r="A31" s="120"/>
      <c r="B31" s="121"/>
      <c r="C31" s="122"/>
      <c r="D31" s="123"/>
      <c r="E31" s="123"/>
      <c r="F31" s="120"/>
    </row>
    <row r="32">
      <c r="A32" s="120"/>
      <c r="B32" s="121"/>
      <c r="C32" s="122"/>
      <c r="D32" s="123"/>
      <c r="E32" s="123"/>
      <c r="F32" s="120"/>
    </row>
    <row r="33">
      <c r="A33" s="120"/>
      <c r="B33" s="121"/>
      <c r="C33" s="122"/>
      <c r="D33" s="123"/>
      <c r="E33" s="123"/>
      <c r="F33" s="120"/>
    </row>
    <row r="34">
      <c r="A34" s="120"/>
      <c r="B34" s="121"/>
      <c r="C34" s="122"/>
      <c r="D34" s="123"/>
      <c r="E34" s="123"/>
      <c r="F34" s="120"/>
    </row>
    <row r="35">
      <c r="A35" s="120"/>
      <c r="B35" s="121"/>
      <c r="C35" s="122"/>
      <c r="D35" s="123"/>
      <c r="E35" s="123"/>
      <c r="F35" s="120"/>
    </row>
    <row r="36">
      <c r="A36" s="120"/>
      <c r="B36" s="121"/>
      <c r="C36" s="122"/>
      <c r="D36" s="123"/>
      <c r="E36" s="123"/>
      <c r="F36" s="120"/>
    </row>
  </sheetData>
  <mergeCells count="1">
    <mergeCell ref="A1:F2"/>
  </mergeCells>
  <dataValidations>
    <dataValidation type="custom" allowBlank="1" showDropDown="1" showInputMessage="1" prompt="Select a date" sqref="B16:B36">
      <formula1>OR(NOT(ISERROR(DATEVALUE(B16))), AND(ISNUMBER(B16), LEFT(CELL("format", B16))="D"))</formula1>
    </dataValidation>
    <dataValidation type="list" allowBlank="1" sqref="C16:C36">
      <formula1>'Hidden list and Figures'!$A$3:$A$9</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D2" s="1"/>
      <c r="F2" s="124"/>
    </row>
    <row r="3">
      <c r="A3" s="125" t="str">
        <f>Budget!B37</f>
        <v>Utilities</v>
      </c>
      <c r="B3" s="126">
        <f>sum(Budget!C38:C40)</f>
        <v>15</v>
      </c>
      <c r="D3" s="17" t="s">
        <v>87</v>
      </c>
      <c r="E3" s="17" t="s">
        <v>88</v>
      </c>
      <c r="F3" s="127">
        <v>0.01</v>
      </c>
      <c r="G3" s="51">
        <v>1.0</v>
      </c>
    </row>
    <row r="4">
      <c r="A4" s="128" t="str">
        <f>Budget!B44</f>
        <v>Bills</v>
      </c>
      <c r="B4" s="129">
        <f>Sum(Budget!C45:C49)</f>
        <v>35</v>
      </c>
      <c r="D4" s="17" t="s">
        <v>89</v>
      </c>
      <c r="E4" s="17" t="s">
        <v>90</v>
      </c>
      <c r="F4" s="127">
        <v>0.02</v>
      </c>
      <c r="G4" s="51">
        <v>2.0</v>
      </c>
    </row>
    <row r="5">
      <c r="A5" s="130" t="str">
        <f>Budget!E37</f>
        <v>Other Expenses</v>
      </c>
      <c r="B5" s="131">
        <f>sum(Budget!F38:F47)</f>
        <v>135</v>
      </c>
      <c r="D5" s="17" t="s">
        <v>91</v>
      </c>
      <c r="E5" s="17" t="s">
        <v>92</v>
      </c>
      <c r="F5" s="127">
        <v>0.03</v>
      </c>
      <c r="G5" s="51">
        <v>3.0</v>
      </c>
    </row>
    <row r="6">
      <c r="A6" s="132" t="str">
        <f>Budget!B57</f>
        <v>Savings</v>
      </c>
      <c r="B6" s="133">
        <f>SUM(Budget!C59)</f>
        <v>217</v>
      </c>
      <c r="D6" s="17" t="s">
        <v>93</v>
      </c>
      <c r="E6" s="17" t="s">
        <v>94</v>
      </c>
      <c r="F6" s="127">
        <v>0.04</v>
      </c>
      <c r="G6" s="51">
        <v>4.0</v>
      </c>
    </row>
    <row r="7">
      <c r="A7" s="134" t="s">
        <v>95</v>
      </c>
      <c r="B7" s="135">
        <f>Budget!B54</f>
        <v>90</v>
      </c>
      <c r="D7" s="17" t="s">
        <v>96</v>
      </c>
      <c r="F7" s="127">
        <v>0.05</v>
      </c>
      <c r="G7" s="51">
        <v>5.0</v>
      </c>
    </row>
    <row r="8">
      <c r="A8" s="134" t="s">
        <v>97</v>
      </c>
      <c r="B8" s="136">
        <f>Budget!F58</f>
        <v>300</v>
      </c>
      <c r="D8" s="17" t="s">
        <v>98</v>
      </c>
      <c r="F8" s="127">
        <v>0.06</v>
      </c>
      <c r="G8" s="51">
        <v>6.0</v>
      </c>
    </row>
    <row r="9">
      <c r="A9" s="134" t="s">
        <v>99</v>
      </c>
      <c r="B9" s="136">
        <f>(sum(B3:B6)-Budget!D34)*-1</f>
        <v>683</v>
      </c>
      <c r="D9" s="17" t="s">
        <v>100</v>
      </c>
      <c r="F9" s="127">
        <v>0.07</v>
      </c>
      <c r="G9" s="51">
        <v>7.0</v>
      </c>
    </row>
    <row r="10">
      <c r="F10" s="127">
        <v>0.08</v>
      </c>
      <c r="G10" s="51">
        <v>8.0</v>
      </c>
    </row>
    <row r="11">
      <c r="F11" s="127">
        <v>0.09</v>
      </c>
      <c r="G11" s="51">
        <v>9.0</v>
      </c>
    </row>
    <row r="12">
      <c r="A12" s="51" t="s">
        <v>101</v>
      </c>
      <c r="D12" s="1"/>
      <c r="F12" s="127">
        <v>0.1</v>
      </c>
      <c r="G12" s="51">
        <v>10.0</v>
      </c>
    </row>
    <row r="13">
      <c r="A13" s="51" t="s">
        <v>28</v>
      </c>
      <c r="D13" s="1"/>
      <c r="F13" s="127">
        <v>0.11</v>
      </c>
      <c r="G13" s="51">
        <v>11.0</v>
      </c>
    </row>
    <row r="14">
      <c r="A14" s="51" t="s">
        <v>102</v>
      </c>
      <c r="F14" s="127">
        <v>0.12</v>
      </c>
      <c r="G14" s="51">
        <v>12.0</v>
      </c>
    </row>
    <row r="15">
      <c r="A15" s="137">
        <f>'Large Purchase Calculator'!C12</f>
        <v>43192</v>
      </c>
      <c r="B15" s="51">
        <f>DATEDIF(A15,A16,"D")</f>
        <v>2996</v>
      </c>
      <c r="C15" s="51" t="s">
        <v>103</v>
      </c>
      <c r="D15">
        <f>B15</f>
        <v>2996</v>
      </c>
      <c r="F15" s="127">
        <v>0.13</v>
      </c>
      <c r="G15" s="51">
        <v>13.0</v>
      </c>
    </row>
    <row r="16">
      <c r="A16" s="137">
        <f>Now()</f>
        <v>46188.12592</v>
      </c>
      <c r="B16">
        <f>DATEDIF(A15,A17,"D")</f>
        <v>2046</v>
      </c>
      <c r="C16" s="51" t="s">
        <v>104</v>
      </c>
      <c r="D16">
        <f>B16-B15</f>
        <v>-950</v>
      </c>
      <c r="F16" s="127">
        <v>0.14</v>
      </c>
      <c r="G16" s="51">
        <v>14.0</v>
      </c>
    </row>
    <row r="17">
      <c r="A17" s="138">
        <f>DATE(YEAR('Large Purchase Calculator'!C12),MONTH('Large Purchase Calculator'!C12)+'Large Purchase Calculator'!B10,YEAR('Large Purchase Calculator'!C12))</f>
        <v>45238</v>
      </c>
      <c r="B17">
        <f>B15/B16</f>
        <v>1.464320626</v>
      </c>
      <c r="F17" s="127">
        <v>0.15</v>
      </c>
      <c r="G17" s="51">
        <v>15.0</v>
      </c>
    </row>
    <row r="18">
      <c r="F18" s="127">
        <v>0.16</v>
      </c>
      <c r="G18" s="51">
        <v>16.0</v>
      </c>
    </row>
    <row r="19">
      <c r="F19" s="127">
        <v>0.17</v>
      </c>
      <c r="G19" s="51">
        <v>17.0</v>
      </c>
    </row>
    <row r="20">
      <c r="F20" s="127">
        <v>0.18</v>
      </c>
      <c r="G20" s="51">
        <v>18.0</v>
      </c>
    </row>
    <row r="21">
      <c r="F21" s="127">
        <v>0.19</v>
      </c>
      <c r="G21" s="51">
        <v>19.0</v>
      </c>
    </row>
    <row r="22">
      <c r="F22" s="127">
        <v>0.2</v>
      </c>
      <c r="G22" s="51">
        <v>20.0</v>
      </c>
    </row>
    <row r="23">
      <c r="F23" s="127">
        <v>0.21</v>
      </c>
      <c r="G23" s="51">
        <v>21.0</v>
      </c>
    </row>
    <row r="24">
      <c r="F24" s="127">
        <v>0.22</v>
      </c>
      <c r="G24" s="51">
        <v>22.0</v>
      </c>
    </row>
    <row r="25">
      <c r="F25" s="127">
        <v>0.23</v>
      </c>
      <c r="G25" s="51">
        <v>23.0</v>
      </c>
    </row>
    <row r="26">
      <c r="F26" s="127">
        <v>0.24</v>
      </c>
      <c r="G26" s="51">
        <v>24.0</v>
      </c>
    </row>
    <row r="27">
      <c r="F27" s="127">
        <v>0.25</v>
      </c>
      <c r="G27" s="51">
        <v>25.0</v>
      </c>
    </row>
    <row r="28">
      <c r="F28" s="127">
        <v>0.26</v>
      </c>
      <c r="G28" s="51">
        <v>26.0</v>
      </c>
    </row>
    <row r="29">
      <c r="F29" s="127">
        <v>0.27</v>
      </c>
      <c r="G29" s="51">
        <v>27.0</v>
      </c>
    </row>
    <row r="30">
      <c r="A30">
        <f>(300*52)/12</f>
        <v>1300</v>
      </c>
      <c r="F30" s="127">
        <v>0.28</v>
      </c>
      <c r="G30" s="51">
        <v>28.0</v>
      </c>
    </row>
    <row r="31">
      <c r="A31">
        <f>330*4</f>
        <v>1320</v>
      </c>
      <c r="F31" s="127">
        <v>0.29</v>
      </c>
      <c r="G31" s="51">
        <v>29.0</v>
      </c>
    </row>
    <row r="32">
      <c r="F32" s="127">
        <v>0.3</v>
      </c>
    </row>
    <row r="33">
      <c r="F33" s="127">
        <v>0.31</v>
      </c>
    </row>
    <row r="34">
      <c r="F34" s="127">
        <v>0.32</v>
      </c>
    </row>
    <row r="35">
      <c r="F35" s="127">
        <v>0.33</v>
      </c>
    </row>
    <row r="36">
      <c r="F36" s="127">
        <v>0.34</v>
      </c>
    </row>
    <row r="37">
      <c r="F37" s="127">
        <v>0.35</v>
      </c>
    </row>
    <row r="38">
      <c r="F38" s="127">
        <v>0.36</v>
      </c>
    </row>
    <row r="39">
      <c r="F39" s="127">
        <v>0.37</v>
      </c>
    </row>
    <row r="40">
      <c r="F40" s="127">
        <v>0.38</v>
      </c>
    </row>
    <row r="41">
      <c r="F41" s="127">
        <v>0.39</v>
      </c>
    </row>
    <row r="42">
      <c r="F42" s="127">
        <v>0.4</v>
      </c>
    </row>
    <row r="43">
      <c r="F43" s="127">
        <v>0.41</v>
      </c>
    </row>
    <row r="44">
      <c r="F44" s="127">
        <v>0.42</v>
      </c>
    </row>
    <row r="45">
      <c r="F45" s="127">
        <v>0.43</v>
      </c>
    </row>
    <row r="46">
      <c r="F46" s="127">
        <v>0.44</v>
      </c>
    </row>
    <row r="47">
      <c r="F47" s="127">
        <v>0.45</v>
      </c>
    </row>
    <row r="48">
      <c r="F48" s="127">
        <v>0.46</v>
      </c>
    </row>
    <row r="49">
      <c r="F49" s="127">
        <v>0.47</v>
      </c>
    </row>
    <row r="50">
      <c r="F50" s="127">
        <v>0.48</v>
      </c>
    </row>
    <row r="51">
      <c r="F51" s="127">
        <v>0.49</v>
      </c>
    </row>
    <row r="52">
      <c r="F52" s="127">
        <v>0.5</v>
      </c>
    </row>
    <row r="53">
      <c r="F53" s="127">
        <v>0.51</v>
      </c>
    </row>
    <row r="54">
      <c r="F54" s="127">
        <v>0.52</v>
      </c>
    </row>
    <row r="55">
      <c r="F55" s="127">
        <v>0.53</v>
      </c>
    </row>
    <row r="56">
      <c r="F56" s="127">
        <v>0.54</v>
      </c>
    </row>
    <row r="57">
      <c r="F57" s="127">
        <v>0.55</v>
      </c>
    </row>
    <row r="58">
      <c r="F58" s="127">
        <v>0.56</v>
      </c>
    </row>
    <row r="59">
      <c r="F59" s="127">
        <v>0.57</v>
      </c>
    </row>
    <row r="60">
      <c r="F60" s="127">
        <v>0.58</v>
      </c>
    </row>
    <row r="61">
      <c r="F61" s="127">
        <v>0.59</v>
      </c>
    </row>
    <row r="62">
      <c r="F62" s="127">
        <v>0.6</v>
      </c>
    </row>
    <row r="63">
      <c r="F63" s="127">
        <v>0.61</v>
      </c>
    </row>
    <row r="64">
      <c r="F64" s="127">
        <v>0.62</v>
      </c>
    </row>
    <row r="65">
      <c r="F65" s="127">
        <v>0.63</v>
      </c>
    </row>
    <row r="66">
      <c r="F66" s="127">
        <v>0.64</v>
      </c>
    </row>
    <row r="67">
      <c r="F67" s="127">
        <v>0.65</v>
      </c>
    </row>
    <row r="68">
      <c r="F68" s="127">
        <v>0.66</v>
      </c>
    </row>
    <row r="69">
      <c r="F69" s="127">
        <v>0.67</v>
      </c>
    </row>
    <row r="70">
      <c r="F70" s="127">
        <v>0.68</v>
      </c>
    </row>
    <row r="71">
      <c r="F71" s="127">
        <v>0.69</v>
      </c>
    </row>
    <row r="72">
      <c r="F72" s="127">
        <v>0.7</v>
      </c>
    </row>
    <row r="73">
      <c r="F73" s="127">
        <v>0.71</v>
      </c>
    </row>
    <row r="74">
      <c r="F74" s="127">
        <v>0.72</v>
      </c>
    </row>
    <row r="75">
      <c r="F75" s="127">
        <v>0.73</v>
      </c>
    </row>
    <row r="76">
      <c r="F76" s="127">
        <v>0.74</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82"/>
      <c r="B1" s="83"/>
    </row>
    <row r="4">
      <c r="A4" s="51" t="s">
        <v>105</v>
      </c>
      <c r="B4" s="21">
        <f>Budget!D34</f>
        <v>1085</v>
      </c>
    </row>
    <row r="5">
      <c r="A5" s="51" t="s">
        <v>106</v>
      </c>
      <c r="B5" s="21">
        <f>Budget!C61</f>
        <v>792</v>
      </c>
    </row>
    <row r="6">
      <c r="A6" s="51" t="s">
        <v>107</v>
      </c>
      <c r="B6" t="str">
        <f>Budget!C6</f>
        <v/>
      </c>
      <c r="F6" s="20" t="str">
        <f>IFERROR(__xludf.DUMMYFUNCTION("SPARKLINE(B5,{""charttype"",""column"";""ymin"", 0; ""ymax"",MAX(B4);""firstcolor"",""#334960""})"),"")</f>
        <v/>
      </c>
    </row>
    <row r="7">
      <c r="A7" s="51" t="s">
        <v>108</v>
      </c>
      <c r="B7" s="21">
        <f>Budget!B8</f>
        <v>68.36666667</v>
      </c>
    </row>
  </sheetData>
  <drawing r:id="rId1"/>
  <extLst>
    <ext uri="{05C60535-1F16-4fd2-B633-F4F36F0B64E0}">
      <x14:sparklineGroups>
        <x14:sparklineGroup type="column" displayEmptyCellsAs="gap">
          <x14:colorSeries rgb="FF376091"/>
          <x14:sparklines>
            <x14:sparkline>
              <xm:f>'Hidden Test Sheet'!B4:B5</xm:f>
              <xm:sqref>H12</xm:sqref>
            </x14:sparkline>
          </x14:sparklines>
        </x14:sparklineGroup>
      </x14:sparklineGroups>
    </ext>
  </extLst>
</worksheet>
</file>